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DieseArbeitsmappe" defaultThemeVersion="164011"/>
  <mc:AlternateContent xmlns:mc="http://schemas.openxmlformats.org/markup-compatibility/2006">
    <mc:Choice Requires="x15">
      <x15ac:absPath xmlns:x15ac="http://schemas.microsoft.com/office/spreadsheetml/2010/11/ac" url="C:\1 SPORT\11 VERBAND\111 GAU\111-2 JUGEND\111-2c TGJ - Veranstaltungen\111-2cd Kitu-Cup\Kitu-Cup 2019 Amtzell\"/>
    </mc:Choice>
  </mc:AlternateContent>
  <bookViews>
    <workbookView xWindow="0" yWindow="0" windowWidth="15480" windowHeight="8175" tabRatio="630"/>
  </bookViews>
  <sheets>
    <sheet name="Anleitung" sheetId="1" r:id="rId1"/>
    <sheet name="Mannschaften" sheetId="3" state="hidden" r:id="rId2"/>
    <sheet name="Deckblatt" sheetId="2" r:id="rId3"/>
    <sheet name="Teilnehmer" sheetId="4" r:id="rId4"/>
    <sheet name="Kampfrichter" sheetId="5" r:id="rId5"/>
    <sheet name="Übersicht" sheetId="6" r:id="rId6"/>
    <sheet name="Kampfrichter_Lizenzen" sheetId="7" state="hidden" r:id="rId7"/>
    <sheet name="Kampfrichter_Fachgebiete" sheetId="8" state="hidden" r:id="rId8"/>
    <sheet name="Ausrichter und Termine" sheetId="9" state="hidden" r:id="rId9"/>
    <sheet name="Vereine" sheetId="10" state="hidden" r:id="rId10"/>
    <sheet name="Schwierigkeitsstufen" sheetId="11" state="hidden" r:id="rId11"/>
  </sheets>
  <definedNames>
    <definedName name="Ausrichter_und_Termine">'Ausrichter und Termine'!$A$2:$F$2</definedName>
    <definedName name="Auswahl_Gerätturnen">Schwierigkeitsstufen!$B$2:$B$12</definedName>
    <definedName name="Auswahl_Gymnastik">Schwierigkeitsstufen!$C$2:$C$12</definedName>
    <definedName name="Auswahl_LA">Schwierigkeitsstufen!$A$2</definedName>
    <definedName name="Bezirke">'Ausrichter und Termine'!$A$2:$A$4</definedName>
    <definedName name="_xlnm.Print_Area" localSheetId="3">Teilnehmer!$A:$G</definedName>
    <definedName name="_xlnm.Print_Titles" localSheetId="3">Teilnehmer!$1:$3</definedName>
    <definedName name="Geburtsjahr_Maximal">Schwierigkeitsstufen!$F$3</definedName>
    <definedName name="Geburtsjahr_Minimal">Schwierigkeitsstufen!$F$2</definedName>
    <definedName name="Kampfrichter_Fachgebietsliste">Kampfrichter_Fachgebiete!$A$2:$A$12</definedName>
    <definedName name="Kampfrichter_Fachgebietsliste_8">Kampfrichter_Fachgebiete!$A$2:$A$12</definedName>
    <definedName name="Kampfrichterlizenzliste">Kampfrichter_Lizenzen!$A$2:$A$5</definedName>
    <definedName name="Kampfrichterlizenzliste_7">Kampfrichter_Lizenzen!$A$2:$A$5</definedName>
    <definedName name="Mannschaftsliste">Mannschaften!$A$4:$B$53</definedName>
    <definedName name="MannschaftsNamen">Mannschaften!$D$4:$E$53</definedName>
    <definedName name="MannschaftsNrListe">Mannschaften!$A$4:$A$53</definedName>
    <definedName name="MannschaftWKNrListe">Übersicht!#REF!</definedName>
    <definedName name="Vereinsliste">Vereine!$A$1:$A$185</definedName>
    <definedName name="WKNrListe">Übersicht!$A$7:$A$10</definedName>
  </definedNames>
  <calcPr calcId="162913" fullCalcOnLoad="1"/>
</workbook>
</file>

<file path=xl/calcChain.xml><?xml version="1.0" encoding="utf-8"?>
<calcChain xmlns="http://schemas.openxmlformats.org/spreadsheetml/2006/main">
  <c r="J3" i="5" l="1"/>
  <c r="C7" i="6"/>
  <c r="C8" i="6"/>
  <c r="C11" i="6" s="1"/>
  <c r="C32" i="2" s="1"/>
  <c r="C9" i="6"/>
  <c r="C10" i="6"/>
  <c r="F10" i="6"/>
  <c r="J4"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7" i="6"/>
  <c r="J8" i="6"/>
  <c r="J11" i="6" s="1"/>
  <c r="J24" i="6" s="1"/>
  <c r="J9" i="6"/>
  <c r="J10" i="6"/>
  <c r="D104" i="10"/>
  <c r="A104" i="10" s="1"/>
  <c r="E104" i="10"/>
  <c r="B68" i="2"/>
  <c r="A2" i="1"/>
  <c r="A1" i="1"/>
  <c r="I105" i="4"/>
  <c r="I104" i="4"/>
  <c r="E4" i="3"/>
  <c r="G103" i="4"/>
  <c r="I103" i="4" s="1"/>
  <c r="G102" i="4"/>
  <c r="I102" i="4" s="1"/>
  <c r="G101" i="4"/>
  <c r="I101" i="4" s="1"/>
  <c r="G100" i="4"/>
  <c r="I100" i="4" s="1"/>
  <c r="G99" i="4"/>
  <c r="I99" i="4" s="1"/>
  <c r="G98" i="4"/>
  <c r="I98" i="4" s="1"/>
  <c r="G97" i="4"/>
  <c r="I97" i="4" s="1"/>
  <c r="G96" i="4"/>
  <c r="I96" i="4" s="1"/>
  <c r="G95" i="4"/>
  <c r="I95" i="4" s="1"/>
  <c r="G94" i="4"/>
  <c r="I94" i="4" s="1"/>
  <c r="G93" i="4"/>
  <c r="I93" i="4" s="1"/>
  <c r="G92" i="4"/>
  <c r="I92" i="4" s="1"/>
  <c r="G91" i="4"/>
  <c r="I91" i="4" s="1"/>
  <c r="G90" i="4"/>
  <c r="I90" i="4" s="1"/>
  <c r="G89" i="4"/>
  <c r="I89" i="4" s="1"/>
  <c r="G88" i="4"/>
  <c r="I88" i="4" s="1"/>
  <c r="G87" i="4"/>
  <c r="I87" i="4" s="1"/>
  <c r="G86" i="4"/>
  <c r="I86" i="4" s="1"/>
  <c r="G85" i="4"/>
  <c r="I85" i="4" s="1"/>
  <c r="G84" i="4"/>
  <c r="I84" i="4" s="1"/>
  <c r="G83" i="4"/>
  <c r="I83" i="4" s="1"/>
  <c r="G82" i="4"/>
  <c r="I82" i="4"/>
  <c r="G81" i="4"/>
  <c r="I81" i="4" s="1"/>
  <c r="G80" i="4"/>
  <c r="I80" i="4"/>
  <c r="G79" i="4"/>
  <c r="I79" i="4" s="1"/>
  <c r="G78" i="4"/>
  <c r="I78" i="4"/>
  <c r="G77" i="4"/>
  <c r="I77" i="4" s="1"/>
  <c r="G76" i="4"/>
  <c r="I76" i="4"/>
  <c r="G75" i="4"/>
  <c r="I75" i="4" s="1"/>
  <c r="G74" i="4"/>
  <c r="I74" i="4"/>
  <c r="G73" i="4"/>
  <c r="I73" i="4" s="1"/>
  <c r="G72" i="4"/>
  <c r="I72" i="4"/>
  <c r="G71" i="4"/>
  <c r="I71" i="4" s="1"/>
  <c r="G70" i="4"/>
  <c r="I70" i="4"/>
  <c r="G69" i="4"/>
  <c r="I69" i="4" s="1"/>
  <c r="G68" i="4"/>
  <c r="I68" i="4"/>
  <c r="G67" i="4"/>
  <c r="I67" i="4" s="1"/>
  <c r="G66" i="4"/>
  <c r="I66" i="4"/>
  <c r="G65" i="4"/>
  <c r="I65" i="4" s="1"/>
  <c r="G64" i="4"/>
  <c r="I64" i="4"/>
  <c r="G63" i="4"/>
  <c r="I63" i="4" s="1"/>
  <c r="G62" i="4"/>
  <c r="I62" i="4"/>
  <c r="G61" i="4"/>
  <c r="I61" i="4" s="1"/>
  <c r="G60" i="4"/>
  <c r="I60" i="4"/>
  <c r="G59" i="4"/>
  <c r="I59" i="4" s="1"/>
  <c r="G58" i="4"/>
  <c r="I58" i="4"/>
  <c r="G57" i="4"/>
  <c r="I57" i="4" s="1"/>
  <c r="G56" i="4"/>
  <c r="I56" i="4"/>
  <c r="G55" i="4"/>
  <c r="I55" i="4" s="1"/>
  <c r="G54" i="4"/>
  <c r="I54" i="4"/>
  <c r="G53" i="4"/>
  <c r="I53" i="4" s="1"/>
  <c r="G52" i="4"/>
  <c r="I52" i="4"/>
  <c r="G51" i="4"/>
  <c r="I51" i="4" s="1"/>
  <c r="G50" i="4"/>
  <c r="I50" i="4"/>
  <c r="G49" i="4"/>
  <c r="I49" i="4" s="1"/>
  <c r="G48" i="4"/>
  <c r="I48" i="4"/>
  <c r="G47" i="4"/>
  <c r="I47" i="4" s="1"/>
  <c r="G46" i="4"/>
  <c r="I46" i="4"/>
  <c r="G45" i="4"/>
  <c r="I45" i="4" s="1"/>
  <c r="G44" i="4"/>
  <c r="I44" i="4"/>
  <c r="G43" i="4"/>
  <c r="I43" i="4" s="1"/>
  <c r="G42" i="4"/>
  <c r="I42" i="4"/>
  <c r="G41" i="4"/>
  <c r="I41" i="4" s="1"/>
  <c r="G40" i="4"/>
  <c r="I40" i="4"/>
  <c r="G39" i="4"/>
  <c r="I39" i="4" s="1"/>
  <c r="G38" i="4"/>
  <c r="I38" i="4"/>
  <c r="G37" i="4"/>
  <c r="I37" i="4" s="1"/>
  <c r="G36" i="4"/>
  <c r="I36" i="4"/>
  <c r="G35" i="4"/>
  <c r="I35" i="4" s="1"/>
  <c r="G34" i="4"/>
  <c r="I34" i="4"/>
  <c r="G33" i="4"/>
  <c r="I33" i="4" s="1"/>
  <c r="G32" i="4"/>
  <c r="I32" i="4"/>
  <c r="G31" i="4"/>
  <c r="I31" i="4" s="1"/>
  <c r="G30" i="4"/>
  <c r="I30" i="4"/>
  <c r="G29" i="4"/>
  <c r="I29" i="4" s="1"/>
  <c r="G28" i="4"/>
  <c r="I28" i="4"/>
  <c r="G27" i="4"/>
  <c r="I27" i="4" s="1"/>
  <c r="G26" i="4"/>
  <c r="I26" i="4"/>
  <c r="G25" i="4"/>
  <c r="I25" i="4" s="1"/>
  <c r="G24" i="4"/>
  <c r="I24" i="4"/>
  <c r="G23" i="4"/>
  <c r="I23" i="4" s="1"/>
  <c r="G22" i="4"/>
  <c r="I22" i="4"/>
  <c r="G21" i="4"/>
  <c r="I21" i="4" s="1"/>
  <c r="G20" i="4"/>
  <c r="I20" i="4"/>
  <c r="G19" i="4"/>
  <c r="I19" i="4" s="1"/>
  <c r="G18" i="4"/>
  <c r="I18" i="4"/>
  <c r="G17" i="4"/>
  <c r="I17" i="4" s="1"/>
  <c r="G16" i="4"/>
  <c r="I16" i="4"/>
  <c r="G15" i="4"/>
  <c r="I15" i="4" s="1"/>
  <c r="G14" i="4"/>
  <c r="I14" i="4"/>
  <c r="G13" i="4"/>
  <c r="I13" i="4" s="1"/>
  <c r="G12" i="4"/>
  <c r="I12" i="4"/>
  <c r="G11" i="4"/>
  <c r="I11" i="4" s="1"/>
  <c r="G10" i="4"/>
  <c r="I10" i="4"/>
  <c r="G9" i="4"/>
  <c r="I9" i="4" s="1"/>
  <c r="G8" i="4"/>
  <c r="I8" i="4"/>
  <c r="G7" i="4"/>
  <c r="I7" i="4" s="1"/>
  <c r="G6" i="4"/>
  <c r="I6" i="4"/>
  <c r="G5" i="4"/>
  <c r="I5" i="4" s="1"/>
  <c r="G4" i="4"/>
  <c r="I4" i="4"/>
  <c r="D16" i="2"/>
  <c r="C24" i="6" s="1"/>
  <c r="C20" i="2"/>
  <c r="E22" i="2"/>
  <c r="E23" i="2"/>
  <c r="E24" i="2"/>
  <c r="E25" i="2"/>
  <c r="E26" i="2"/>
  <c r="E29" i="2"/>
  <c r="C51" i="2"/>
  <c r="C35" i="2"/>
  <c r="C31" i="2"/>
  <c r="A1" i="5"/>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3" i="11"/>
  <c r="J4" i="4"/>
  <c r="J5" i="4"/>
  <c r="J6" i="4"/>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4" i="4"/>
  <c r="H5" i="4"/>
  <c r="A1" i="4"/>
  <c r="N7" i="6"/>
  <c r="O7" i="6"/>
  <c r="N8" i="6"/>
  <c r="O8" i="6" s="1"/>
  <c r="N9" i="6"/>
  <c r="O9" i="6"/>
  <c r="N10" i="6"/>
  <c r="O10" i="6" s="1"/>
  <c r="L10" i="6"/>
  <c r="M10" i="6" s="1"/>
  <c r="I10" i="6"/>
  <c r="G10" i="6"/>
  <c r="H10" i="6"/>
  <c r="E10" i="6"/>
  <c r="P2" i="6"/>
  <c r="E7" i="6"/>
  <c r="F7" i="6" s="1"/>
  <c r="G7" i="6"/>
  <c r="H7" i="6" s="1"/>
  <c r="I7" i="6"/>
  <c r="L7" i="6"/>
  <c r="M7" i="6"/>
  <c r="E8" i="6"/>
  <c r="F8" i="6" s="1"/>
  <c r="G8" i="6"/>
  <c r="H8" i="6"/>
  <c r="I8" i="6"/>
  <c r="L8" i="6"/>
  <c r="M8" i="6" s="1"/>
  <c r="E9" i="6"/>
  <c r="F9" i="6" s="1"/>
  <c r="G9" i="6"/>
  <c r="H9" i="6" s="1"/>
  <c r="I9" i="6"/>
  <c r="L9" i="6"/>
  <c r="M9" i="6"/>
  <c r="B23" i="6"/>
  <c r="A29" i="6"/>
  <c r="A30" i="6"/>
  <c r="D184" i="10"/>
  <c r="E184" i="10"/>
  <c r="A184" i="10"/>
  <c r="D183" i="10"/>
  <c r="E183" i="10"/>
  <c r="A183" i="10"/>
  <c r="D182" i="10"/>
  <c r="A182" i="10" s="1"/>
  <c r="E182" i="10"/>
  <c r="D181" i="10"/>
  <c r="E181" i="10"/>
  <c r="D180" i="10"/>
  <c r="E180" i="10"/>
  <c r="A180" i="10"/>
  <c r="D179" i="10"/>
  <c r="E179" i="10"/>
  <c r="A179" i="10"/>
  <c r="D178" i="10"/>
  <c r="A178" i="10" s="1"/>
  <c r="E178" i="10"/>
  <c r="D177" i="10"/>
  <c r="E177" i="10"/>
  <c r="D176" i="10"/>
  <c r="E176" i="10"/>
  <c r="A176" i="10"/>
  <c r="D175" i="10"/>
  <c r="E175" i="10"/>
  <c r="A175" i="10"/>
  <c r="D174" i="10"/>
  <c r="A174" i="10" s="1"/>
  <c r="E174" i="10"/>
  <c r="D173" i="10"/>
  <c r="E173" i="10"/>
  <c r="D172" i="10"/>
  <c r="E172" i="10"/>
  <c r="A172" i="10"/>
  <c r="D170" i="10"/>
  <c r="E170" i="10"/>
  <c r="A170" i="10"/>
  <c r="D169" i="10"/>
  <c r="A169" i="10" s="1"/>
  <c r="E169" i="10"/>
  <c r="D168" i="10"/>
  <c r="E168" i="10"/>
  <c r="D167" i="10"/>
  <c r="E167" i="10"/>
  <c r="A167" i="10"/>
  <c r="D166" i="10"/>
  <c r="E166" i="10"/>
  <c r="A166" i="10"/>
  <c r="D165" i="10"/>
  <c r="A165" i="10" s="1"/>
  <c r="E165" i="10"/>
  <c r="D164" i="10"/>
  <c r="E164" i="10"/>
  <c r="D163" i="10"/>
  <c r="E163" i="10"/>
  <c r="A163" i="10"/>
  <c r="D162" i="10"/>
  <c r="E162" i="10"/>
  <c r="A162" i="10"/>
  <c r="D161" i="10"/>
  <c r="A161" i="10" s="1"/>
  <c r="E161" i="10"/>
  <c r="D160" i="10"/>
  <c r="E160" i="10"/>
  <c r="D159" i="10"/>
  <c r="E159" i="10"/>
  <c r="A159" i="10"/>
  <c r="D158" i="10"/>
  <c r="E158" i="10"/>
  <c r="A158" i="10"/>
  <c r="D157" i="10"/>
  <c r="A157" i="10" s="1"/>
  <c r="E157" i="10"/>
  <c r="D156" i="10"/>
  <c r="E156" i="10"/>
  <c r="D155" i="10"/>
  <c r="E155" i="10"/>
  <c r="A155" i="10"/>
  <c r="D154" i="10"/>
  <c r="E154" i="10"/>
  <c r="A154" i="10"/>
  <c r="D153" i="10"/>
  <c r="A153" i="10" s="1"/>
  <c r="E153" i="10"/>
  <c r="D152" i="10"/>
  <c r="E152" i="10"/>
  <c r="D151" i="10"/>
  <c r="E151" i="10"/>
  <c r="A151" i="10"/>
  <c r="D150" i="10"/>
  <c r="E150" i="10"/>
  <c r="A150" i="10"/>
  <c r="D149" i="10"/>
  <c r="A149" i="10" s="1"/>
  <c r="E149" i="10"/>
  <c r="D148" i="10"/>
  <c r="E148" i="10"/>
  <c r="D147" i="10"/>
  <c r="E147" i="10"/>
  <c r="A147" i="10"/>
  <c r="D146" i="10"/>
  <c r="E146" i="10"/>
  <c r="A146" i="10"/>
  <c r="D145" i="10"/>
  <c r="A145" i="10" s="1"/>
  <c r="E145" i="10"/>
  <c r="D144" i="10"/>
  <c r="E144" i="10"/>
  <c r="D143" i="10"/>
  <c r="E143" i="10"/>
  <c r="A143" i="10"/>
  <c r="D142" i="10"/>
  <c r="E142" i="10"/>
  <c r="A142" i="10"/>
  <c r="D141" i="10"/>
  <c r="A141" i="10" s="1"/>
  <c r="E141" i="10"/>
  <c r="D140" i="10"/>
  <c r="A140" i="10" s="1"/>
  <c r="E140" i="10"/>
  <c r="D139" i="10"/>
  <c r="E139" i="10"/>
  <c r="A139" i="10"/>
  <c r="D138" i="10"/>
  <c r="E138" i="10"/>
  <c r="A138" i="10"/>
  <c r="D137" i="10"/>
  <c r="A137" i="10" s="1"/>
  <c r="E137" i="10"/>
  <c r="D136" i="10"/>
  <c r="E136" i="10"/>
  <c r="D135" i="10"/>
  <c r="E135" i="10"/>
  <c r="A135" i="10"/>
  <c r="D134" i="10"/>
  <c r="E134" i="10"/>
  <c r="A134" i="10"/>
  <c r="D133" i="10"/>
  <c r="A133" i="10" s="1"/>
  <c r="E133" i="10"/>
  <c r="D132" i="10"/>
  <c r="A132" i="10" s="1"/>
  <c r="E132" i="10"/>
  <c r="D131" i="10"/>
  <c r="E131" i="10"/>
  <c r="A131" i="10"/>
  <c r="D130" i="10"/>
  <c r="E130" i="10"/>
  <c r="A130" i="10"/>
  <c r="D129" i="10"/>
  <c r="A129" i="10" s="1"/>
  <c r="E129" i="10"/>
  <c r="D128" i="10"/>
  <c r="E128" i="10"/>
  <c r="D127" i="10"/>
  <c r="E127" i="10"/>
  <c r="A127" i="10"/>
  <c r="D126" i="10"/>
  <c r="E126" i="10"/>
  <c r="A126" i="10"/>
  <c r="D125" i="10"/>
  <c r="A125" i="10" s="1"/>
  <c r="E125" i="10"/>
  <c r="D124" i="10"/>
  <c r="A124" i="10" s="1"/>
  <c r="E124" i="10"/>
  <c r="D123" i="10"/>
  <c r="E123" i="10"/>
  <c r="A123" i="10"/>
  <c r="D122" i="10"/>
  <c r="E122" i="10"/>
  <c r="A122" i="10"/>
  <c r="D121" i="10"/>
  <c r="A121" i="10" s="1"/>
  <c r="E121" i="10"/>
  <c r="D120" i="10"/>
  <c r="E120" i="10"/>
  <c r="D119" i="10"/>
  <c r="E119" i="10"/>
  <c r="A119" i="10" s="1"/>
  <c r="D118" i="10"/>
  <c r="E118" i="10"/>
  <c r="A118" i="10"/>
  <c r="D117" i="10"/>
  <c r="A117" i="10" s="1"/>
  <c r="E117" i="10"/>
  <c r="D116" i="10"/>
  <c r="A116" i="10" s="1"/>
  <c r="E116" i="10"/>
  <c r="D115" i="10"/>
  <c r="E115" i="10"/>
  <c r="A115" i="10"/>
  <c r="D114" i="10"/>
  <c r="E114" i="10"/>
  <c r="A114" i="10"/>
  <c r="D113" i="10"/>
  <c r="A113" i="10" s="1"/>
  <c r="E113" i="10"/>
  <c r="D112" i="10"/>
  <c r="E112" i="10"/>
  <c r="D111" i="10"/>
  <c r="E111" i="10"/>
  <c r="A111" i="10" s="1"/>
  <c r="D110" i="10"/>
  <c r="E110" i="10"/>
  <c r="A110" i="10"/>
  <c r="D109" i="10"/>
  <c r="A109" i="10" s="1"/>
  <c r="E109" i="10"/>
  <c r="D108" i="10"/>
  <c r="A108" i="10" s="1"/>
  <c r="E108" i="10"/>
  <c r="D107" i="10"/>
  <c r="E107" i="10"/>
  <c r="A107" i="10"/>
  <c r="D106" i="10"/>
  <c r="E106" i="10"/>
  <c r="A106" i="10"/>
  <c r="D105" i="10"/>
  <c r="A105" i="10" s="1"/>
  <c r="E105" i="10"/>
  <c r="D103" i="10"/>
  <c r="E103" i="10"/>
  <c r="D102" i="10"/>
  <c r="E102" i="10"/>
  <c r="A102" i="10" s="1"/>
  <c r="D101" i="10"/>
  <c r="E101" i="10"/>
  <c r="A101" i="10"/>
  <c r="D100" i="10"/>
  <c r="A100" i="10" s="1"/>
  <c r="E100" i="10"/>
  <c r="D99" i="10"/>
  <c r="A99" i="10" s="1"/>
  <c r="E99" i="10"/>
  <c r="D98" i="10"/>
  <c r="E98" i="10"/>
  <c r="A98" i="10"/>
  <c r="D97" i="10"/>
  <c r="E97" i="10"/>
  <c r="A97" i="10"/>
  <c r="D96" i="10"/>
  <c r="A96" i="10" s="1"/>
  <c r="E96" i="10"/>
  <c r="D95" i="10"/>
  <c r="E95" i="10"/>
  <c r="D94" i="10"/>
  <c r="E94" i="10"/>
  <c r="A94" i="10" s="1"/>
  <c r="D93" i="10"/>
  <c r="E93" i="10"/>
  <c r="A93" i="10"/>
  <c r="D92" i="10"/>
  <c r="A92" i="10" s="1"/>
  <c r="E92" i="10"/>
  <c r="D90" i="10"/>
  <c r="A90" i="10" s="1"/>
  <c r="E90" i="10"/>
  <c r="D89" i="10"/>
  <c r="E89" i="10"/>
  <c r="A89" i="10"/>
  <c r="D88" i="10"/>
  <c r="A88" i="10" s="1"/>
  <c r="E88" i="10"/>
  <c r="D87" i="10"/>
  <c r="A87" i="10" s="1"/>
  <c r="E87" i="10"/>
  <c r="D86" i="10"/>
  <c r="E86" i="10"/>
  <c r="A86" i="10"/>
  <c r="D85" i="10"/>
  <c r="E85" i="10"/>
  <c r="A85" i="10"/>
  <c r="D84" i="10"/>
  <c r="A84" i="10" s="1"/>
  <c r="E84" i="10"/>
  <c r="D83" i="10"/>
  <c r="E83" i="10"/>
  <c r="D82" i="10"/>
  <c r="A82" i="10" s="1"/>
  <c r="E82" i="10"/>
  <c r="D81" i="10"/>
  <c r="E81" i="10"/>
  <c r="A81" i="10" s="1"/>
  <c r="D80" i="10"/>
  <c r="E80" i="10"/>
  <c r="A80" i="10"/>
  <c r="D79" i="10"/>
  <c r="E79" i="10"/>
  <c r="D78" i="10"/>
  <c r="A78" i="10" s="1"/>
  <c r="E78" i="10"/>
  <c r="D77" i="10"/>
  <c r="E77" i="10"/>
  <c r="A77" i="10" s="1"/>
  <c r="D76" i="10"/>
  <c r="E76" i="10"/>
  <c r="A76" i="10"/>
  <c r="D75" i="10"/>
  <c r="A75" i="10" s="1"/>
  <c r="E75" i="10"/>
  <c r="D74" i="10"/>
  <c r="E74" i="10"/>
  <c r="A74" i="10" s="1"/>
  <c r="D73" i="10"/>
  <c r="E73" i="10"/>
  <c r="A73" i="10"/>
  <c r="D72" i="10"/>
  <c r="A72" i="10" s="1"/>
  <c r="E72" i="10"/>
  <c r="D71" i="10"/>
  <c r="A71" i="10" s="1"/>
  <c r="E71" i="10"/>
  <c r="D70" i="10"/>
  <c r="E70" i="10"/>
  <c r="A70" i="10"/>
  <c r="D69" i="10"/>
  <c r="E69" i="10"/>
  <c r="A69" i="10"/>
  <c r="D68" i="10"/>
  <c r="A68" i="10" s="1"/>
  <c r="E68" i="10"/>
  <c r="D67" i="10"/>
  <c r="E67" i="10"/>
  <c r="D66" i="10"/>
  <c r="A66" i="10" s="1"/>
  <c r="E66" i="10"/>
  <c r="D65" i="10"/>
  <c r="E65" i="10"/>
  <c r="A65" i="10" s="1"/>
  <c r="D64" i="10"/>
  <c r="E64" i="10"/>
  <c r="A64" i="10"/>
  <c r="D63" i="10"/>
  <c r="E63" i="10"/>
  <c r="D62" i="10"/>
  <c r="A62" i="10" s="1"/>
  <c r="E62" i="10"/>
  <c r="D61" i="10"/>
  <c r="E61" i="10"/>
  <c r="A61" i="10" s="1"/>
  <c r="D60" i="10"/>
  <c r="E60" i="10"/>
  <c r="A60" i="10"/>
  <c r="D59" i="10"/>
  <c r="A59" i="10" s="1"/>
  <c r="E59" i="10"/>
  <c r="D58" i="10"/>
  <c r="E58" i="10"/>
  <c r="A58" i="10" s="1"/>
  <c r="D57" i="10"/>
  <c r="E57" i="10"/>
  <c r="A57" i="10"/>
  <c r="D56" i="10"/>
  <c r="A56" i="10" s="1"/>
  <c r="E56" i="10"/>
  <c r="D55" i="10"/>
  <c r="A55" i="10" s="1"/>
  <c r="E55" i="10"/>
  <c r="D54" i="10"/>
  <c r="E54" i="10"/>
  <c r="A54" i="10" s="1"/>
  <c r="D53" i="10"/>
  <c r="E53" i="10"/>
  <c r="A53" i="10"/>
  <c r="D52" i="10"/>
  <c r="A52" i="10" s="1"/>
  <c r="E52" i="10"/>
  <c r="D51" i="10"/>
  <c r="A51" i="10" s="1"/>
  <c r="E51" i="10"/>
  <c r="D50" i="10"/>
  <c r="E50" i="10"/>
  <c r="A50" i="10" s="1"/>
  <c r="D49" i="10"/>
  <c r="E49" i="10"/>
  <c r="A49" i="10"/>
  <c r="D48" i="10"/>
  <c r="A48" i="10" s="1"/>
  <c r="E48" i="10"/>
  <c r="D47" i="10"/>
  <c r="A47" i="10" s="1"/>
  <c r="E47" i="10"/>
  <c r="D46" i="10"/>
  <c r="E46" i="10"/>
  <c r="A46" i="10" s="1"/>
  <c r="D45" i="10"/>
  <c r="E45" i="10"/>
  <c r="A45" i="10"/>
  <c r="D44" i="10"/>
  <c r="A44" i="10" s="1"/>
  <c r="E44" i="10"/>
  <c r="D43" i="10"/>
  <c r="A43" i="10" s="1"/>
  <c r="E43" i="10"/>
  <c r="D42" i="10"/>
  <c r="E42" i="10"/>
  <c r="A42" i="10" s="1"/>
  <c r="D41" i="10"/>
  <c r="E41" i="10"/>
  <c r="A41" i="10"/>
  <c r="D40" i="10"/>
  <c r="A40" i="10" s="1"/>
  <c r="E40" i="10"/>
  <c r="D39" i="10"/>
  <c r="A39" i="10" s="1"/>
  <c r="E39" i="10"/>
  <c r="D38" i="10"/>
  <c r="E38" i="10"/>
  <c r="A38" i="10" s="1"/>
  <c r="D37" i="10"/>
  <c r="E37" i="10"/>
  <c r="A37" i="10"/>
  <c r="D36" i="10"/>
  <c r="A36" i="10" s="1"/>
  <c r="E36" i="10"/>
  <c r="D35" i="10"/>
  <c r="A35" i="10" s="1"/>
  <c r="E35" i="10"/>
  <c r="D34" i="10"/>
  <c r="E34" i="10"/>
  <c r="A34" i="10" s="1"/>
  <c r="D33" i="10"/>
  <c r="E33" i="10"/>
  <c r="A33" i="10"/>
  <c r="D32" i="10"/>
  <c r="A32" i="10" s="1"/>
  <c r="E32" i="10"/>
  <c r="D31" i="10"/>
  <c r="A31" i="10" s="1"/>
  <c r="E31" i="10"/>
  <c r="D30" i="10"/>
  <c r="E30" i="10"/>
  <c r="A30" i="10" s="1"/>
  <c r="D29" i="10"/>
  <c r="E29" i="10"/>
  <c r="A29" i="10"/>
  <c r="D28" i="10"/>
  <c r="A28" i="10" s="1"/>
  <c r="E28" i="10"/>
  <c r="D27" i="10"/>
  <c r="A27" i="10" s="1"/>
  <c r="E27" i="10"/>
  <c r="D26" i="10"/>
  <c r="E26" i="10"/>
  <c r="A26" i="10" s="1"/>
  <c r="D25" i="10"/>
  <c r="E25" i="10"/>
  <c r="A25" i="10"/>
  <c r="D24" i="10"/>
  <c r="A24" i="10" s="1"/>
  <c r="E24" i="10"/>
  <c r="D23" i="10"/>
  <c r="A23" i="10" s="1"/>
  <c r="E23" i="10"/>
  <c r="D22" i="10"/>
  <c r="E22" i="10"/>
  <c r="A22" i="10"/>
  <c r="D21" i="10"/>
  <c r="E21" i="10"/>
  <c r="A21" i="10"/>
  <c r="D20" i="10"/>
  <c r="A20" i="10" s="1"/>
  <c r="E20" i="10"/>
  <c r="D19" i="10"/>
  <c r="A19" i="10" s="1"/>
  <c r="E19" i="10"/>
  <c r="D18" i="10"/>
  <c r="E18" i="10"/>
  <c r="A18" i="10"/>
  <c r="D17" i="10"/>
  <c r="E17" i="10"/>
  <c r="A17" i="10"/>
  <c r="D16" i="10"/>
  <c r="A16" i="10" s="1"/>
  <c r="E16" i="10"/>
  <c r="D15" i="10"/>
  <c r="A15" i="10" s="1"/>
  <c r="E15" i="10"/>
  <c r="D14" i="10"/>
  <c r="E14" i="10"/>
  <c r="A14" i="10"/>
  <c r="D13" i="10"/>
  <c r="E13" i="10"/>
  <c r="A13" i="10"/>
  <c r="D12" i="10"/>
  <c r="A12" i="10" s="1"/>
  <c r="E12" i="10"/>
  <c r="D11" i="10"/>
  <c r="A11" i="10" s="1"/>
  <c r="E11" i="10"/>
  <c r="D10" i="10"/>
  <c r="E10" i="10"/>
  <c r="A10" i="10"/>
  <c r="D9" i="10"/>
  <c r="E9" i="10"/>
  <c r="A9" i="10"/>
  <c r="D8" i="10"/>
  <c r="A8" i="10" s="1"/>
  <c r="E8" i="10"/>
  <c r="D7" i="10"/>
  <c r="A7" i="10" s="1"/>
  <c r="E7" i="10"/>
  <c r="D6" i="10"/>
  <c r="E6" i="10"/>
  <c r="A6" i="10"/>
  <c r="D5" i="10"/>
  <c r="E5" i="10"/>
  <c r="A5" i="10"/>
  <c r="D4" i="10"/>
  <c r="A4" i="10" s="1"/>
  <c r="E4" i="10"/>
  <c r="D3" i="10"/>
  <c r="A3" i="10" s="1"/>
  <c r="E3" i="10"/>
  <c r="D2" i="10"/>
  <c r="E2" i="10"/>
  <c r="A2" i="10"/>
  <c r="D1" i="10"/>
  <c r="E1" i="10"/>
  <c r="A1" i="10"/>
  <c r="D171" i="10"/>
  <c r="A171" i="10" s="1"/>
  <c r="E171" i="10"/>
  <c r="A148" i="10" l="1"/>
  <c r="A156" i="10"/>
  <c r="A164" i="10"/>
  <c r="A173" i="10"/>
  <c r="A181" i="10"/>
  <c r="J16" i="6"/>
  <c r="J25" i="6" s="1"/>
  <c r="A67" i="10"/>
  <c r="A83" i="10"/>
  <c r="H11" i="6"/>
  <c r="O11" i="6"/>
  <c r="J14" i="6" s="1"/>
  <c r="P17" i="6"/>
  <c r="A63" i="10"/>
  <c r="A79" i="10"/>
  <c r="A95" i="10"/>
  <c r="A103" i="10"/>
  <c r="A112" i="10"/>
  <c r="A120" i="10"/>
  <c r="A128" i="10"/>
  <c r="A136" i="10"/>
  <c r="A144" i="10"/>
  <c r="A152" i="10"/>
  <c r="A160" i="10"/>
  <c r="A168" i="10"/>
  <c r="A177" i="10"/>
  <c r="M11" i="6"/>
  <c r="F11" i="6"/>
  <c r="C14" i="6" s="1"/>
  <c r="P24" i="6" s="1"/>
  <c r="P26" i="6"/>
  <c r="C16" i="6"/>
  <c r="P16" i="6" s="1"/>
  <c r="C34" i="2"/>
  <c r="P18" i="6" l="1"/>
  <c r="C33" i="2" l="1"/>
  <c r="C25" i="6"/>
  <c r="P21" i="6"/>
  <c r="P25" i="6" s="1"/>
  <c r="P27" i="6" s="1"/>
</calcChain>
</file>

<file path=xl/comments1.xml><?xml version="1.0" encoding="utf-8"?>
<comments xmlns="http://schemas.openxmlformats.org/spreadsheetml/2006/main">
  <authors>
    <author>Regguh</author>
  </authors>
  <commentList>
    <comment ref="K3" authorId="0" shapeId="0">
      <text>
        <r>
          <rPr>
            <b/>
            <sz val="14"/>
            <color indexed="10"/>
            <rFont val="Tahoma"/>
            <family val="2"/>
          </rPr>
          <t>Achtung: Name und Vorname 
müssen ausgefüllt werden!</t>
        </r>
      </text>
    </comment>
  </commentList>
</comments>
</file>

<file path=xl/sharedStrings.xml><?xml version="1.0" encoding="utf-8"?>
<sst xmlns="http://schemas.openxmlformats.org/spreadsheetml/2006/main" count="404" uniqueCount="362">
  <si>
    <t xml:space="preserve">Liebe Mitarbeiterin, lieber Mitarbeiter im Verein, </t>
  </si>
  <si>
    <t xml:space="preserve">dieses Anmeldungsformular für Microsoft Excel soll Ihnen und den Mitarbeitern des Turngaus die Arbeit erleichtern. Die in diesem Formular eingegebenen Daten übernehmen wir automatisch in das Programm WOTuS, mit dem die Unterlagen für die Wettkämpfe ausgedruckt, die Ergebnisse erfasst und dann Urkunden und Siegerlisten gedruckt werden. Achten Sie deshalb beim Ausfüllen nicht nur auf die richtige Schreibweise der Vor- und Nachnamen, sondern insbesondere auf die Angabe der richtigen Wettkampf-Nummer. </t>
  </si>
  <si>
    <t>1.</t>
  </si>
  <si>
    <t>Achtung Neu!!! Pro 5 gemeldeten Teilnehmerinnen muss 1 Kampfrichter/in namentlich genannt werden. Die Anzahl der Kampfrichter/innen wird automatisch berechnet und wird auf der Seite "Übersicht" angezeigt.</t>
  </si>
  <si>
    <t>2.</t>
  </si>
  <si>
    <r>
      <t xml:space="preserve">Senden Sie die </t>
    </r>
    <r>
      <rPr>
        <b/>
        <sz val="8"/>
        <rFont val="Arial"/>
        <family val="2"/>
      </rPr>
      <t>vollständig</t>
    </r>
    <r>
      <rPr>
        <sz val="8"/>
        <rFont val="Arial"/>
        <family val="2"/>
      </rPr>
      <t xml:space="preserve"> ausgefüllte Datei per eMail an die auf dem Deckblatt angegebene Adresse.</t>
    </r>
  </si>
  <si>
    <t>3.</t>
  </si>
  <si>
    <t>Durch die rechtzeitige Abgabe der Meldung ermöglichen Sie eine bessere Planung und Vorbereitung.</t>
  </si>
  <si>
    <t>Unvollständige Anmeldungen müssen wir leider unbearbeitet an Sie zurücksenden.</t>
  </si>
  <si>
    <t>Für die Höhe der Meldegebühr ist allein die Ausschreibung maßgeblich. Die aufgrund der Teilnehmer-Anmeldung automatisch auf dem Deckblatt dieses Formulars eingetragene Meldegebühr soll Ihnen die Arbeit erleichtern, dient aber lediglich zu ihrer Information. Bitte überprüfen Sie die automatisch errechnete Meldegebühr anhand der Angaben in der Ausschreibung.</t>
  </si>
  <si>
    <t>Noch ein Hinweis für die Excel-Experten: wir haben die einzelnen Seiten dieser Arbeitsmappe mit einem Kennwort geschützt, so dass nur die vorgesehenen, hellgrün hinterlegten  Felder geändert werden können. Wenn Sie der Meinung sind, dass Sie andere Felder ändern müssen - haben Sie eventuell das falsche Anmeldeformular. Setzen Sie sich dann bitte mit uns in Verbindung, um das richtige Formular zu erhalten. Wenn Sie nicht Micrsoft Excel, sondern ein anderes Programm zum Ausfüllen des Formulars verwenden, wirkt der Kennwort-Schutz eventuell nicht. Achten Sie dann unbedingt darauf, nur die grün hinterlegten Felder auszufüllen, um die automatische Übernahme ihrer Anmeldung in die Wettkampf-Datenbank nicht zu gefährden.</t>
  </si>
  <si>
    <t>Erläuterung der Farb-Markierungen:</t>
  </si>
  <si>
    <t>Hellblaue Felder müssen vom Veranstalter vor Verteilung des Formulars ausgefüllt werden.</t>
  </si>
  <si>
    <t>Veranstaltungsdaten</t>
  </si>
  <si>
    <t>Veranstalter:</t>
  </si>
  <si>
    <t>Titel:</t>
  </si>
  <si>
    <t>Untertitel:</t>
  </si>
  <si>
    <t>Termin:</t>
  </si>
  <si>
    <t>Anmeldeschluss:</t>
  </si>
  <si>
    <t>Ort:</t>
  </si>
  <si>
    <t>Ausrichter:</t>
  </si>
  <si>
    <t>Vereinsdaten</t>
  </si>
  <si>
    <t>Verein:</t>
  </si>
  <si>
    <t>Nachname:</t>
  </si>
  <si>
    <t>Vorname:</t>
  </si>
  <si>
    <t>Strasse:</t>
  </si>
  <si>
    <t>PLZ:</t>
  </si>
  <si>
    <t>Telefon:</t>
  </si>
  <si>
    <t>Telefax:</t>
  </si>
  <si>
    <t>eMail:</t>
  </si>
  <si>
    <t>Anmeldungsübersicht</t>
  </si>
  <si>
    <t>Teilnehmer gesamt:</t>
  </si>
  <si>
    <t>Mitarbeiter gesamt:</t>
  </si>
  <si>
    <t>Meldegebühr:</t>
  </si>
  <si>
    <t>Vereinsvorführungen</t>
  </si>
  <si>
    <t>Wir freuen uns über Ihren aktiven Beitrag zur Gestaltung des Festnachmittags.</t>
  </si>
  <si>
    <t>Bitte tragen Sie Vorführungen Ihrer Gruppen (Gymnastik, Tanz, Turnen, ..) hier ein:</t>
  </si>
  <si>
    <t>Mit der Abgabe der Anmeldung erkenne ich die Teilnahmebedingungen an.</t>
  </si>
  <si>
    <t>Ich/wir stimmen der elektronischen Speicherung und Auswertung der Anmelde-/</t>
  </si>
  <si>
    <t>Teilnehmerdaten und Ergebnisse sowie deren Veröffentlichung z.B. im Internet zu.</t>
  </si>
  <si>
    <t>Alle angemeldeten Teilnehmer sind Mitglied im oben angegebenen Verein und</t>
  </si>
  <si>
    <t>über diesen ausreichend versichert sind.</t>
  </si>
  <si>
    <t>Anmeldedatum:</t>
  </si>
  <si>
    <t>Zahlung</t>
  </si>
  <si>
    <t>X</t>
  </si>
  <si>
    <t>Bank:</t>
  </si>
  <si>
    <t>Konto-Inhaber:</t>
  </si>
  <si>
    <t>Bitte speichern Sie diese Excel-Arbeitsmappe als Datei unter folgendem Namen:</t>
  </si>
  <si>
    <t>und senden Sie diese Datei per E-Mail an:</t>
  </si>
  <si>
    <t>Wenn Sie Fragen oder Probleme mit diesem Anmeldeformular haben:</t>
  </si>
  <si>
    <t>© 2004-2008 Ing.-Büro Allmendinger, Salach.</t>
  </si>
  <si>
    <t>Nr.</t>
  </si>
  <si>
    <t>Wettkampf</t>
  </si>
  <si>
    <t>Bezeichnung</t>
  </si>
  <si>
    <t>Disziplinen für Mannschaftswettkampf</t>
  </si>
  <si>
    <t>WK-Nr.</t>
  </si>
  <si>
    <t>Bezeich-nung</t>
  </si>
  <si>
    <t>Mannschaft</t>
  </si>
  <si>
    <t>Nachname</t>
  </si>
  <si>
    <t>Vorname</t>
  </si>
  <si>
    <t>Geburts-jahr</t>
  </si>
  <si>
    <t>Einzel WK-Nr.</t>
  </si>
  <si>
    <t>Mannschafts-WK-Nr.</t>
  </si>
  <si>
    <t>PLZ</t>
  </si>
  <si>
    <t>Ort</t>
  </si>
  <si>
    <t>Telefon</t>
  </si>
  <si>
    <t>Fachgebiet</t>
  </si>
  <si>
    <t>Lizenz</t>
  </si>
  <si>
    <t>Die Zahlen auf dieser Seite werden aus Ihren Angaben auf den vorhergehenden Blättern</t>
  </si>
  <si>
    <t>automatisch errechnet</t>
  </si>
  <si>
    <t>Teilnehmer</t>
  </si>
  <si>
    <t>Disziplinen</t>
  </si>
  <si>
    <t>Gebühr</t>
  </si>
  <si>
    <t>Mitarbeiter</t>
  </si>
  <si>
    <t>Mannschafts-WK</t>
  </si>
  <si>
    <t>Mannschaften</t>
  </si>
  <si>
    <t>Gesamt</t>
  </si>
  <si>
    <t>= Anzahl Mitarbeiter (Kampfrichter):</t>
  </si>
  <si>
    <t>Zuschlag bei verspäteter Anmeldung:</t>
  </si>
  <si>
    <t>Meldegebühr gesamt:</t>
  </si>
  <si>
    <t>Lizenz-Art</t>
  </si>
  <si>
    <t>Beschreibung</t>
  </si>
  <si>
    <t>A</t>
  </si>
  <si>
    <t>Bund</t>
  </si>
  <si>
    <t>B</t>
  </si>
  <si>
    <t>Land</t>
  </si>
  <si>
    <t>C</t>
  </si>
  <si>
    <t>Gau</t>
  </si>
  <si>
    <t>D</t>
  </si>
  <si>
    <t>Gau (nur Pflicht)</t>
  </si>
  <si>
    <t>Aerobic</t>
  </si>
  <si>
    <t>Dance</t>
  </si>
  <si>
    <t>Gerätturnen männlich</t>
  </si>
  <si>
    <t>Gerätturnen weiblich</t>
  </si>
  <si>
    <t>Gymnastik (RSG)</t>
  </si>
  <si>
    <t>Gymnastik und Tanz</t>
  </si>
  <si>
    <t>Leichtathletik</t>
  </si>
  <si>
    <t>Rhönradturnen</t>
  </si>
  <si>
    <t>TGM/TGW/SGW</t>
  </si>
  <si>
    <t>Trampolinturnen</t>
  </si>
  <si>
    <t>WK-Gymnastik</t>
  </si>
  <si>
    <t>Bezirk</t>
  </si>
  <si>
    <t>Termin</t>
  </si>
  <si>
    <t>Ausrichter</t>
  </si>
  <si>
    <t>Meldeschluss</t>
  </si>
  <si>
    <t>Meldeschluss + 1 Tag</t>
  </si>
  <si>
    <t>Deggingen</t>
  </si>
  <si>
    <t>TV Deggingen</t>
  </si>
  <si>
    <t>LA</t>
  </si>
  <si>
    <t>Gerätturnen</t>
  </si>
  <si>
    <t>Gymnastik</t>
  </si>
  <si>
    <t>Validierung Geburtsdatum</t>
  </si>
  <si>
    <t>Minimal:</t>
  </si>
  <si>
    <t>P1</t>
  </si>
  <si>
    <t>Maximal:</t>
  </si>
  <si>
    <t>P2</t>
  </si>
  <si>
    <t>P3</t>
  </si>
  <si>
    <t>P4</t>
  </si>
  <si>
    <t>P5</t>
  </si>
  <si>
    <t>P6</t>
  </si>
  <si>
    <t>P7</t>
  </si>
  <si>
    <t>P8</t>
  </si>
  <si>
    <t>P9</t>
  </si>
  <si>
    <t>P10</t>
  </si>
  <si>
    <t>Turngau Oberschwaben</t>
  </si>
  <si>
    <t>TV Kressbronn</t>
  </si>
  <si>
    <t>Turngau Oberschwaben e.V.</t>
  </si>
  <si>
    <t>FTV Immenried</t>
  </si>
  <si>
    <t>SV Äpfingen</t>
  </si>
  <si>
    <t>TSV Hochdorf</t>
  </si>
  <si>
    <t>SLV Falken Wangen</t>
  </si>
  <si>
    <t>SV Muttensweiler-Steinhausen</t>
  </si>
  <si>
    <t>SV Unlingen</t>
  </si>
  <si>
    <t>SV Fischbach</t>
  </si>
  <si>
    <t>SV Beuren</t>
  </si>
  <si>
    <t>FC Mittelbiberach</t>
  </si>
  <si>
    <t>SV Schemmerberg</t>
  </si>
  <si>
    <t>SG Aulendorf</t>
  </si>
  <si>
    <t>SV Eberhardzell</t>
  </si>
  <si>
    <t>PSG Friedrichshafen</t>
  </si>
  <si>
    <t>TSV Berg</t>
  </si>
  <si>
    <t>TSV Bodnegg</t>
  </si>
  <si>
    <t>TSV Hofs</t>
  </si>
  <si>
    <t>TV Langenargen</t>
  </si>
  <si>
    <t>SC Michelwinnaden</t>
  </si>
  <si>
    <t>PSV Biberach</t>
  </si>
  <si>
    <t>FC Blau-Weiß Bellamont</t>
  </si>
  <si>
    <t>SF Bodnegg</t>
  </si>
  <si>
    <t>SV Andelfingen</t>
  </si>
  <si>
    <t>SV Daugendorf</t>
  </si>
  <si>
    <t>FC Bad Saulgau</t>
  </si>
  <si>
    <t>TV Wetzisreute-Schlier</t>
  </si>
  <si>
    <t>SZ Bad Saulgau</t>
  </si>
  <si>
    <t>SV Hoßkirch</t>
  </si>
  <si>
    <t>SC Obereisenbach</t>
  </si>
  <si>
    <t>PSV Isny</t>
  </si>
  <si>
    <t>SV Aichstetten</t>
  </si>
  <si>
    <t>SV Erlenmoos</t>
  </si>
  <si>
    <t>TSV Meckenbeuren</t>
  </si>
  <si>
    <t>Fechtclub Isny</t>
  </si>
  <si>
    <t>TS Friedrichshafen</t>
  </si>
  <si>
    <t>SV Neuravensburg</t>
  </si>
  <si>
    <t>SV Deuchelried</t>
  </si>
  <si>
    <t>SV Achberg</t>
  </si>
  <si>
    <t>TSV Eschach</t>
  </si>
  <si>
    <t>SV Herlazhofen</t>
  </si>
  <si>
    <t>TSV Ratzenried</t>
  </si>
  <si>
    <t>FV Molpertshaus</t>
  </si>
  <si>
    <t>SV Fronhofen</t>
  </si>
  <si>
    <t>SV Schmalegg</t>
  </si>
  <si>
    <t>TSV Riedlingen</t>
  </si>
  <si>
    <t>ASV Waldburg</t>
  </si>
  <si>
    <t>SV Stafflangen</t>
  </si>
  <si>
    <t>SV Alberweiler</t>
  </si>
  <si>
    <t>VfB Gutenzell</t>
  </si>
  <si>
    <t>GG Deuchelried</t>
  </si>
  <si>
    <t>TSV Ummendorf</t>
  </si>
  <si>
    <t>SV Birkenhard</t>
  </si>
  <si>
    <t>Post- und Telekom SV Ravensburg</t>
  </si>
  <si>
    <t>SV Bad Buchau</t>
  </si>
  <si>
    <t>TSV Friedrichshafen-Fischbach</t>
  </si>
  <si>
    <t>SV Kanzach</t>
  </si>
  <si>
    <t>SC Kleinhaslach</t>
  </si>
  <si>
    <t>MTG Wangen</t>
  </si>
  <si>
    <t>SV Tannheim</t>
  </si>
  <si>
    <t>SV Aßmannshardt</t>
  </si>
  <si>
    <t>SV Oberessendorf</t>
  </si>
  <si>
    <t>SV Haisterkirch</t>
  </si>
  <si>
    <t>TSV Altshausen</t>
  </si>
  <si>
    <t>SGTV Niederwangen</t>
  </si>
  <si>
    <t>TSG Landjugendgruppe Unterschwarzach</t>
  </si>
  <si>
    <t>SV Amtzell</t>
  </si>
  <si>
    <t>VfF Deggenhaus</t>
  </si>
  <si>
    <t>SV Horgenzell</t>
  </si>
  <si>
    <t>SV "Edelweiß" Waltershofen</t>
  </si>
  <si>
    <t>Förderverein Stützpunkt Kunstturnen</t>
  </si>
  <si>
    <t>TV Eisenharz</t>
  </si>
  <si>
    <t>SV Braunenweiler</t>
  </si>
  <si>
    <t>FV Altheim</t>
  </si>
  <si>
    <t>SF Oberdorf</t>
  </si>
  <si>
    <t>TSG Maselheim-Sulmingen</t>
  </si>
  <si>
    <t>FC Friedrichshafen</t>
  </si>
  <si>
    <t>SV Rottum</t>
  </si>
  <si>
    <t>SV Binzwangen</t>
  </si>
  <si>
    <t>SKC Gebertshaus-Kehlen</t>
  </si>
  <si>
    <t>SV Tannau</t>
  </si>
  <si>
    <t>SV Karsee</t>
  </si>
  <si>
    <t>SV Ringschnait</t>
  </si>
  <si>
    <t>TV Bad Schussenried</t>
  </si>
  <si>
    <t>SG Baienfurt</t>
  </si>
  <si>
    <t>SG Schomburg</t>
  </si>
  <si>
    <t>SV Mittelbuch</t>
  </si>
  <si>
    <t>SV Ebersbach</t>
  </si>
  <si>
    <t>SF Friedrichshafen</t>
  </si>
  <si>
    <t>SC Unterzeil-Reichenhofen</t>
  </si>
  <si>
    <t>VfL Brochenzell</t>
  </si>
  <si>
    <t>TSG Leutkirch</t>
  </si>
  <si>
    <t>SV Dieterskirch</t>
  </si>
  <si>
    <t>TSV Attenweiler</t>
  </si>
  <si>
    <t>SV Wolfegg</t>
  </si>
  <si>
    <t>SG Christazhofen</t>
  </si>
  <si>
    <t>SF Bussen</t>
  </si>
  <si>
    <t>SV Zußdorf</t>
  </si>
  <si>
    <t>SV Fleischwangen</t>
  </si>
  <si>
    <t>SG Haidgau</t>
  </si>
  <si>
    <t>ASV Otterswang</t>
  </si>
  <si>
    <t>TVKT Oberschwaben</t>
  </si>
  <si>
    <t>SV Altheim</t>
  </si>
  <si>
    <t>SV Bergatreute</t>
  </si>
  <si>
    <t>TSV Neukirch</t>
  </si>
  <si>
    <t>Freizeitclub Eichenau</t>
  </si>
  <si>
    <t>SFV Ravensburg</t>
  </si>
  <si>
    <t>SV Oberteuringen</t>
  </si>
  <si>
    <t>SC Tettnang</t>
  </si>
  <si>
    <t>SV Seibranz</t>
  </si>
  <si>
    <t>SG Argental</t>
  </si>
  <si>
    <t>TSV Tettnang</t>
  </si>
  <si>
    <t>PSG Wangen</t>
  </si>
  <si>
    <t>SV Arnach</t>
  </si>
  <si>
    <t>TSV Leupolz</t>
  </si>
  <si>
    <t>SV Weißenau</t>
  </si>
  <si>
    <t>SF Egelfingen</t>
  </si>
  <si>
    <t>SV Steinhausen/Rottum</t>
  </si>
  <si>
    <t>TV Weingarten</t>
  </si>
  <si>
    <t>SC Blönried</t>
  </si>
  <si>
    <t>TSV Bad Saulgau</t>
  </si>
  <si>
    <t>SV Schemmerhofen</t>
  </si>
  <si>
    <t>SV Reinstetten</t>
  </si>
  <si>
    <t>FV SF Altshausen</t>
  </si>
  <si>
    <t>SC Tettnang-Bürgermoos</t>
  </si>
  <si>
    <t>TSV Eriskirch</t>
  </si>
  <si>
    <t>SV Eglofs</t>
  </si>
  <si>
    <t>SC Schnetzenhausen</t>
  </si>
  <si>
    <t>SV Dürmentingen</t>
  </si>
  <si>
    <t>TSG Ailingen</t>
  </si>
  <si>
    <t>SF Urlau</t>
  </si>
  <si>
    <t>SV Laupertshausen</t>
  </si>
  <si>
    <t>SV Rißegg</t>
  </si>
  <si>
    <t>SV Winterstettenstadt</t>
  </si>
  <si>
    <t>SV Haslach</t>
  </si>
  <si>
    <t>SV Uttenweiler</t>
  </si>
  <si>
    <t>SV Zwiefaltendorf</t>
  </si>
  <si>
    <t>SV Ochsenhausen</t>
  </si>
  <si>
    <t>TSG Wilhelmsdorf</t>
  </si>
  <si>
    <t>TSV Warthausen</t>
  </si>
  <si>
    <t>TSV Ertingen</t>
  </si>
  <si>
    <t>TV Isny</t>
  </si>
  <si>
    <t>TSB Ravensburg</t>
  </si>
  <si>
    <t>SV Hauerz</t>
  </si>
  <si>
    <t>Karate und Judoclub Ravensburg</t>
  </si>
  <si>
    <t>TG Bad Waldsee</t>
  </si>
  <si>
    <t>SV Dietmanns</t>
  </si>
  <si>
    <t>SV Ankenreute</t>
  </si>
  <si>
    <t>TSG Bad Wurzach</t>
  </si>
  <si>
    <t>SV Kirchdorf</t>
  </si>
  <si>
    <t>TSG Rohrdorf</t>
  </si>
  <si>
    <t>SV Gebrazhofen</t>
  </si>
  <si>
    <t>TG Biberach</t>
  </si>
  <si>
    <t>SG Mettenberg</t>
  </si>
  <si>
    <t>TSV Grünkraut</t>
  </si>
  <si>
    <t>SC Ebenweiler</t>
  </si>
  <si>
    <t>VfB Friedrichshafen</t>
  </si>
  <si>
    <t>SV Ellwangen</t>
  </si>
  <si>
    <t>SV Kehlen</t>
  </si>
  <si>
    <t>SV Mochenwangen</t>
  </si>
  <si>
    <t>SV Riedhausen</t>
  </si>
  <si>
    <t>BSV Friedrichshafen</t>
  </si>
  <si>
    <t>SC Ravensburg</t>
  </si>
  <si>
    <t>SV Langenenslingen</t>
  </si>
  <si>
    <t>TV Essendorf</t>
  </si>
  <si>
    <t>SV Wolpertswende</t>
  </si>
  <si>
    <t>TSV Reute</t>
  </si>
  <si>
    <t>SV Blitzenreute</t>
  </si>
  <si>
    <t>SV Diepoldshofen</t>
  </si>
  <si>
    <t>TSV Wuchzenhofen</t>
  </si>
  <si>
    <t>SV Oberzell</t>
  </si>
  <si>
    <t>SV Baindt</t>
  </si>
  <si>
    <t>TSV Rot an der Rot</t>
  </si>
  <si>
    <t>Gesundheitssport Vogt</t>
  </si>
  <si>
    <t>SC Friedrichshafen</t>
  </si>
  <si>
    <t>SC Ochsenhausen</t>
  </si>
  <si>
    <t>SV Eintracht Seekirch</t>
  </si>
  <si>
    <t>SSV Kau</t>
  </si>
  <si>
    <t>SV Ettenkirch</t>
  </si>
  <si>
    <t>DAV Sektion Ravensburg</t>
  </si>
  <si>
    <t>SC Vogt</t>
  </si>
  <si>
    <t>SG Ittenhausen</t>
  </si>
  <si>
    <t>SG Kißlegg</t>
  </si>
  <si>
    <t>TSV Aitrach</t>
  </si>
  <si>
    <t>männlich</t>
  </si>
  <si>
    <t>weiblich</t>
  </si>
  <si>
    <t>Mannschaftsname</t>
  </si>
  <si>
    <t>Mannschafts-
zuordnung</t>
  </si>
  <si>
    <t>Kinder-Turn-Cup 1 - TGO</t>
  </si>
  <si>
    <t>Kinder-Turn-Cup 2 - TGO</t>
  </si>
  <si>
    <t>TGO2010</t>
  </si>
  <si>
    <t>StartpassNr.</t>
  </si>
  <si>
    <t>jugend@turngau-oberschwaben.de</t>
  </si>
  <si>
    <t>Tel. 07584-3798 oder E-Mail an: jugend@turngau-oberschwaben.de</t>
  </si>
  <si>
    <t>Wettkampfmeldung</t>
  </si>
  <si>
    <t>E-Mail-Adresse:</t>
  </si>
  <si>
    <t>Meldeadresse:</t>
  </si>
  <si>
    <t>Hugger Winfried</t>
  </si>
  <si>
    <t>Wettkampfleitung:</t>
  </si>
  <si>
    <t>Hellgrüne Felder müssen vom Vereinsmitarbeiter bei der Anmeldung ausgefüllt werden.</t>
  </si>
  <si>
    <t>Gelbe Felder werden automatisch berechnet, wenn die blauen und grünen Felder ausgefüllt wurden.</t>
  </si>
  <si>
    <t>SV Hürbel</t>
  </si>
  <si>
    <t xml:space="preserve">SV </t>
  </si>
  <si>
    <t>Hürbel</t>
  </si>
  <si>
    <t>Der Meldeschluss ist auch gleichzeitig der letzte Abmeldetermin!</t>
  </si>
  <si>
    <t>Das Meldegeld ist vom teilnehmenden Verein zu Überweisen.</t>
  </si>
  <si>
    <t>Volksbank Altshausen</t>
  </si>
  <si>
    <t>TGO-Jugend</t>
  </si>
  <si>
    <t>IBAN:</t>
  </si>
  <si>
    <t>DE45 650 922 00 000 8431 000</t>
  </si>
  <si>
    <t>Verwendungszweck:</t>
  </si>
  <si>
    <t>Kinderturn-Cup</t>
  </si>
  <si>
    <t>als Nachmeldung behandelt.</t>
  </si>
  <si>
    <t xml:space="preserve"> </t>
  </si>
  <si>
    <t>Füllen Sie auf den Seiten "Deckblatt" und "Teilnehmer" jeweils die grün hinterlegten Felder aus und speichern sie die Datei unter dem Namen, der auf dem Deckblatt unten angezeigt wird.</t>
  </si>
  <si>
    <t>Im weißen Feld muss auf dem Ausdruck des Deckblattes unterschrieben werden.</t>
  </si>
  <si>
    <t>Meldegebühr pro Teilnehmer:</t>
  </si>
  <si>
    <t>Meldegebühr für Teilnehmer:</t>
  </si>
  <si>
    <t>Fehlende Helfer:</t>
  </si>
  <si>
    <t>Überweisen Sie das auf dem Deckblatt angegebene Meldegeld auf das dort angegebene Konto.</t>
  </si>
  <si>
    <t>Wunschdisziplin</t>
  </si>
  <si>
    <t>Kontakt-E-Mail</t>
  </si>
  <si>
    <t>Ausgleich für zuwenig gemeldete Mitarbeiter:</t>
  </si>
  <si>
    <t>Teilnehmer relevant für Mitarbeiter-Anzahl:</t>
  </si>
  <si>
    <t>Gemeldete Mitarbeiter:</t>
  </si>
  <si>
    <t>Zuwenig gemeldeter Mitarbeiter:</t>
  </si>
  <si>
    <t>Marion Binder</t>
  </si>
  <si>
    <t>Je 1 Kampfrichter / Helfer ist zu stellen pro 7 Teilnehmer:</t>
  </si>
  <si>
    <t>Kinderturnfest 2019</t>
  </si>
  <si>
    <t>Samstag 06.04.2019</t>
  </si>
  <si>
    <t>Mittwoch 27.02.2019</t>
  </si>
  <si>
    <t>88279 Amtzell</t>
  </si>
  <si>
    <t>KiTuFe-Kitu-Cup 2019</t>
  </si>
  <si>
    <t>Spätester Eingang Mo. 04.03.2019. Späterer Eingang wird</t>
  </si>
  <si>
    <t>ACHTUNG</t>
  </si>
  <si>
    <t>88361 Altshausen</t>
  </si>
  <si>
    <t>Bismarckstr.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</si>
</sst>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2" formatCode="_-* #,##0.00\ [$€]_-;\-* #,##0.00\ [$€]_-;_-* \-??\ [$€]_-;_-@_-"/>
    <numFmt numFmtId="174" formatCode="#,##0.00&quot; €&quot;"/>
    <numFmt numFmtId="175" formatCode="d/\ mmmm\ yyyy"/>
    <numFmt numFmtId="176" formatCode="#,##0.00&quot; DM&quot;"/>
    <numFmt numFmtId="177" formatCode="#,##0.00\ [$€-1]"/>
    <numFmt numFmtId="179" formatCode="[$-F800]dddd\,\ mmmm\ dd\,\ yyyy"/>
    <numFmt numFmtId="180" formatCode="#,##0.00\ &quot;€&quot;"/>
  </numFmts>
  <fonts count="53" x14ac:knownFonts="1">
    <font>
      <sz val="10"/>
      <name val="Arial"/>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name val="Arial"/>
      <family val="2"/>
    </font>
    <font>
      <sz val="8"/>
      <name val="Arial"/>
      <family val="2"/>
    </font>
    <font>
      <sz val="8"/>
      <color indexed="10"/>
      <name val="Arial"/>
      <family val="2"/>
    </font>
    <font>
      <b/>
      <sz val="8"/>
      <name val="Arial"/>
      <family val="2"/>
    </font>
    <font>
      <u/>
      <sz val="8"/>
      <name val="Arial"/>
      <family val="2"/>
    </font>
    <font>
      <b/>
      <sz val="14"/>
      <name val="Arial"/>
      <family val="2"/>
    </font>
    <font>
      <sz val="10"/>
      <name val="Arial"/>
      <family val="2"/>
    </font>
    <font>
      <b/>
      <sz val="10"/>
      <name val="Arial"/>
      <family val="2"/>
    </font>
    <font>
      <sz val="8"/>
      <color indexed="43"/>
      <name val="Arial"/>
      <family val="2"/>
    </font>
    <font>
      <b/>
      <sz val="10"/>
      <color indexed="10"/>
      <name val="Arial"/>
      <family val="2"/>
    </font>
    <font>
      <b/>
      <i/>
      <sz val="10"/>
      <name val="Arial"/>
      <family val="2"/>
    </font>
    <font>
      <sz val="10"/>
      <name val="Arial Unicode MS"/>
      <family val="2"/>
    </font>
    <font>
      <sz val="9"/>
      <name val="Arial"/>
      <family val="2"/>
    </font>
    <font>
      <sz val="6"/>
      <name val="Arial"/>
      <family val="2"/>
    </font>
    <font>
      <sz val="12"/>
      <name val="Arial"/>
      <family val="2"/>
    </font>
    <font>
      <b/>
      <sz val="12"/>
      <color indexed="10"/>
      <name val="Arial"/>
      <family val="2"/>
    </font>
    <font>
      <b/>
      <sz val="12"/>
      <name val="Arial"/>
      <family val="2"/>
    </font>
    <font>
      <b/>
      <sz val="8"/>
      <color indexed="10"/>
      <name val="Arial"/>
      <family val="2"/>
    </font>
    <font>
      <u/>
      <sz val="10"/>
      <color indexed="12"/>
      <name val="Arial"/>
      <family val="2"/>
    </font>
    <font>
      <sz val="10"/>
      <color indexed="22"/>
      <name val="Arial"/>
      <family val="2"/>
    </font>
    <font>
      <sz val="9"/>
      <color indexed="22"/>
      <name val="Arial"/>
      <family val="2"/>
    </font>
    <font>
      <b/>
      <sz val="10"/>
      <color indexed="22"/>
      <name val="Arial"/>
      <family val="2"/>
    </font>
    <font>
      <sz val="8"/>
      <color indexed="12"/>
      <name val="Arial"/>
      <family val="2"/>
    </font>
    <font>
      <sz val="10"/>
      <color indexed="55"/>
      <name val="Arial"/>
      <family val="2"/>
    </font>
    <font>
      <b/>
      <sz val="10"/>
      <color indexed="43"/>
      <name val="Arial"/>
      <family val="2"/>
    </font>
    <font>
      <sz val="10"/>
      <color indexed="43"/>
      <name val="Arial"/>
      <family val="2"/>
    </font>
    <font>
      <sz val="12"/>
      <color indexed="9"/>
      <name val="Arial"/>
      <family val="2"/>
    </font>
    <font>
      <b/>
      <sz val="18"/>
      <name val="Arial"/>
      <family val="2"/>
    </font>
    <font>
      <b/>
      <sz val="10"/>
      <name val="Arial"/>
      <family val="2"/>
    </font>
    <font>
      <b/>
      <sz val="11"/>
      <name val="Arial"/>
      <family val="2"/>
    </font>
    <font>
      <sz val="10"/>
      <color indexed="42"/>
      <name val="Arial"/>
      <family val="2"/>
    </font>
    <font>
      <b/>
      <sz val="14"/>
      <color indexed="10"/>
      <name val="Tahoma"/>
      <family val="2"/>
    </font>
    <font>
      <sz val="14"/>
      <name val="Arial"/>
      <family val="2"/>
    </font>
    <font>
      <sz val="10"/>
      <color indexed="13"/>
      <name val="Arial"/>
      <family val="2"/>
    </font>
    <font>
      <sz val="10"/>
      <name val="Arial"/>
      <family val="2"/>
    </font>
  </fonts>
  <fills count="33">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3"/>
        <bgColor indexed="26"/>
      </patternFill>
    </fill>
    <fill>
      <patternFill patternType="solid">
        <fgColor indexed="26"/>
        <bgColor indexed="9"/>
      </patternFill>
    </fill>
    <fill>
      <patternFill patternType="solid">
        <fgColor indexed="55"/>
        <bgColor indexed="23"/>
      </patternFill>
    </fill>
    <fill>
      <patternFill patternType="solid">
        <fgColor indexed="13"/>
        <bgColor indexed="34"/>
      </patternFill>
    </fill>
    <fill>
      <patternFill patternType="solid">
        <fgColor indexed="15"/>
        <bgColor indexed="41"/>
      </patternFill>
    </fill>
    <fill>
      <patternFill patternType="solid">
        <fgColor indexed="15"/>
        <bgColor indexed="27"/>
      </patternFill>
    </fill>
    <fill>
      <patternFill patternType="solid">
        <fgColor indexed="13"/>
        <bgColor indexed="64"/>
      </patternFill>
    </fill>
    <fill>
      <patternFill patternType="solid">
        <fgColor indexed="41"/>
        <bgColor indexed="26"/>
      </patternFill>
    </fill>
    <fill>
      <patternFill patternType="solid">
        <fgColor indexed="51"/>
        <bgColor indexed="26"/>
      </patternFill>
    </fill>
    <fill>
      <patternFill patternType="solid">
        <fgColor indexed="51"/>
        <bgColor indexed="41"/>
      </patternFill>
    </fill>
    <fill>
      <patternFill patternType="solid">
        <fgColor indexed="51"/>
        <bgColor indexed="34"/>
      </patternFill>
    </fill>
    <fill>
      <patternFill patternType="solid">
        <fgColor indexed="8"/>
        <bgColor indexed="27"/>
      </patternFill>
    </fill>
  </fills>
  <borders count="3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bottom style="hair">
        <color indexed="8"/>
      </bottom>
      <diagonal/>
    </border>
    <border>
      <left/>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hair">
        <color indexed="8"/>
      </bottom>
      <diagonal/>
    </border>
    <border>
      <left style="thin">
        <color indexed="8"/>
      </left>
      <right style="thin">
        <color indexed="8"/>
      </right>
      <top/>
      <bottom style="thin">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top/>
      <bottom/>
      <diagonal/>
    </border>
    <border>
      <left/>
      <right style="thin">
        <color indexed="8"/>
      </right>
      <top/>
      <bottom/>
      <diagonal/>
    </border>
    <border>
      <left/>
      <right style="thin">
        <color indexed="8"/>
      </right>
      <top/>
      <bottom style="thin">
        <color indexed="8"/>
      </bottom>
      <diagonal/>
    </border>
    <border>
      <left/>
      <right style="thin">
        <color indexed="8"/>
      </right>
      <top style="thin">
        <color indexed="8"/>
      </top>
      <bottom style="hair">
        <color indexed="8"/>
      </bottom>
      <diagonal/>
    </border>
    <border>
      <left/>
      <right style="thin">
        <color indexed="8"/>
      </right>
      <top/>
      <bottom style="hair">
        <color indexed="8"/>
      </bottom>
      <diagonal/>
    </border>
    <border>
      <left style="thin">
        <color indexed="8"/>
      </left>
      <right/>
      <top style="thin">
        <color indexed="8"/>
      </top>
      <bottom/>
      <diagonal/>
    </border>
    <border>
      <left style="thin">
        <color indexed="8"/>
      </left>
      <right/>
      <top style="thin">
        <color indexed="8"/>
      </top>
      <bottom style="hair">
        <color indexed="8"/>
      </bottom>
      <diagonal/>
    </border>
    <border>
      <left style="thin">
        <color indexed="8"/>
      </left>
      <right/>
      <top/>
      <bottom style="hair">
        <color indexed="8"/>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4" fillId="20" borderId="2" applyNumberFormat="0" applyAlignment="0" applyProtection="0"/>
    <xf numFmtId="0" fontId="5" fillId="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172" fontId="52" fillId="0" borderId="0" applyFill="0" applyBorder="0" applyAlignment="0" applyProtection="0"/>
    <xf numFmtId="0" fontId="8" fillId="4" borderId="0" applyNumberFormat="0" applyBorder="0" applyAlignment="0" applyProtection="0"/>
    <xf numFmtId="0" fontId="36" fillId="0" borderId="0" applyNumberFormat="0" applyFill="0" applyBorder="0" applyAlignment="0" applyProtection="0"/>
    <xf numFmtId="0" fontId="9" fillId="21" borderId="0" applyNumberFormat="0" applyBorder="0" applyAlignment="0" applyProtection="0"/>
    <xf numFmtId="0" fontId="52" fillId="22" borderId="4" applyNumberFormat="0" applyAlignment="0" applyProtection="0"/>
    <xf numFmtId="0" fontId="10" fillId="3" borderId="0" applyNumberFormat="0" applyBorder="0" applyAlignment="0" applyProtection="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23" borderId="9" applyNumberFormat="0" applyAlignment="0" applyProtection="0"/>
  </cellStyleXfs>
  <cellXfs count="240">
    <xf numFmtId="0" fontId="0" fillId="0" borderId="0" xfId="0"/>
    <xf numFmtId="0" fontId="18" fillId="0" borderId="0" xfId="0" applyFont="1"/>
    <xf numFmtId="0" fontId="19" fillId="0" borderId="0" xfId="0" applyFont="1" applyAlignment="1">
      <alignment vertical="top" wrapText="1"/>
    </xf>
    <xf numFmtId="0" fontId="19" fillId="0" borderId="0" xfId="0" applyFont="1" applyAlignment="1">
      <alignment vertical="top"/>
    </xf>
    <xf numFmtId="0" fontId="19" fillId="0" borderId="0" xfId="0" applyFont="1" applyAlignment="1">
      <alignment wrapText="1"/>
    </xf>
    <xf numFmtId="0" fontId="19" fillId="0" borderId="0" xfId="0" applyFont="1"/>
    <xf numFmtId="0" fontId="20" fillId="0" borderId="0" xfId="0" applyFont="1" applyAlignment="1">
      <alignment wrapText="1"/>
    </xf>
    <xf numFmtId="0" fontId="19" fillId="0" borderId="0" xfId="0" applyFont="1" applyAlignment="1">
      <alignment horizontal="right"/>
    </xf>
    <xf numFmtId="0" fontId="19" fillId="0" borderId="0" xfId="0" applyFont="1" applyAlignment="1">
      <alignment horizontal="left"/>
    </xf>
    <xf numFmtId="0" fontId="19" fillId="0" borderId="0" xfId="0" applyFont="1" applyAlignment="1">
      <alignment horizontal="left" wrapText="1"/>
    </xf>
    <xf numFmtId="0" fontId="22" fillId="0" borderId="0" xfId="0" applyFont="1" applyAlignment="1">
      <alignment horizontal="left"/>
    </xf>
    <xf numFmtId="0" fontId="19" fillId="4" borderId="10" xfId="0" applyFont="1" applyFill="1" applyBorder="1" applyAlignment="1">
      <alignment horizontal="center"/>
    </xf>
    <xf numFmtId="0" fontId="19" fillId="24" borderId="10" xfId="0" applyFont="1" applyFill="1" applyBorder="1" applyAlignment="1">
      <alignment horizontal="center"/>
    </xf>
    <xf numFmtId="0" fontId="0" fillId="0" borderId="10" xfId="0" applyFill="1" applyBorder="1" applyAlignment="1">
      <alignment horizontal="center"/>
    </xf>
    <xf numFmtId="0" fontId="19" fillId="0" borderId="0" xfId="0" applyFont="1" applyFill="1" applyBorder="1"/>
    <xf numFmtId="0" fontId="0" fillId="0" borderId="0" xfId="0" applyAlignment="1">
      <alignment horizontal="right"/>
    </xf>
    <xf numFmtId="0" fontId="24" fillId="0" borderId="0" xfId="0" applyFont="1"/>
    <xf numFmtId="0" fontId="24" fillId="0" borderId="0" xfId="0" applyFont="1" applyAlignment="1">
      <alignment horizontal="right"/>
    </xf>
    <xf numFmtId="0" fontId="24" fillId="0" borderId="0" xfId="0" applyFont="1" applyAlignment="1">
      <alignment horizontal="left"/>
    </xf>
    <xf numFmtId="0" fontId="25" fillId="21" borderId="0" xfId="0" applyFont="1" applyFill="1"/>
    <xf numFmtId="0" fontId="0" fillId="21" borderId="0" xfId="0" applyFill="1" applyAlignment="1">
      <alignment horizontal="right"/>
    </xf>
    <xf numFmtId="0" fontId="0" fillId="21" borderId="0" xfId="0" applyFill="1"/>
    <xf numFmtId="0" fontId="27" fillId="21" borderId="0" xfId="0" applyFont="1" applyFill="1" applyAlignment="1">
      <alignment horizontal="center"/>
    </xf>
    <xf numFmtId="49" fontId="25" fillId="4" borderId="0" xfId="0" applyNumberFormat="1" applyFont="1" applyFill="1" applyAlignment="1" applyProtection="1">
      <alignment horizontal="center"/>
      <protection locked="0"/>
    </xf>
    <xf numFmtId="0" fontId="28" fillId="0" borderId="0" xfId="0" applyFont="1"/>
    <xf numFmtId="49" fontId="29" fillId="4" borderId="0" xfId="0" applyNumberFormat="1" applyFont="1" applyFill="1" applyAlignment="1" applyProtection="1">
      <alignment horizontal="center"/>
      <protection locked="0"/>
    </xf>
    <xf numFmtId="0" fontId="0" fillId="0" borderId="0" xfId="0" applyFill="1"/>
    <xf numFmtId="0" fontId="0" fillId="0" borderId="0" xfId="0" applyFill="1" applyAlignment="1">
      <alignment horizontal="right"/>
    </xf>
    <xf numFmtId="0" fontId="0" fillId="0" borderId="0" xfId="0" applyProtection="1"/>
    <xf numFmtId="0" fontId="27" fillId="21" borderId="0" xfId="0" applyFont="1" applyFill="1" applyAlignment="1" applyProtection="1">
      <alignment horizontal="center"/>
    </xf>
    <xf numFmtId="0" fontId="0" fillId="24" borderId="0" xfId="0" applyFill="1" applyAlignment="1" applyProtection="1">
      <alignment horizontal="center"/>
    </xf>
    <xf numFmtId="174" fontId="25" fillId="24" borderId="0" xfId="0" applyNumberFormat="1" applyFont="1" applyFill="1" applyAlignment="1" applyProtection="1">
      <alignment horizontal="center"/>
    </xf>
    <xf numFmtId="0" fontId="0" fillId="21" borderId="0" xfId="0" applyFill="1" applyProtection="1"/>
    <xf numFmtId="0" fontId="30" fillId="21" borderId="0" xfId="0" applyFont="1" applyFill="1" applyAlignment="1">
      <alignment horizontal="left"/>
    </xf>
    <xf numFmtId="0" fontId="0" fillId="4" borderId="11" xfId="0" applyFill="1" applyBorder="1" applyProtection="1">
      <protection locked="0"/>
    </xf>
    <xf numFmtId="0" fontId="0" fillId="4" borderId="12" xfId="0" applyFill="1" applyBorder="1" applyProtection="1">
      <protection locked="0"/>
    </xf>
    <xf numFmtId="0" fontId="0" fillId="21" borderId="0" xfId="0" applyFill="1" applyAlignment="1">
      <alignment horizontal="center"/>
    </xf>
    <xf numFmtId="0" fontId="30" fillId="21" borderId="0" xfId="0" applyFont="1" applyFill="1"/>
    <xf numFmtId="0" fontId="30" fillId="0" borderId="0" xfId="0" applyFont="1"/>
    <xf numFmtId="0" fontId="27" fillId="21" borderId="0" xfId="0" applyFont="1" applyFill="1"/>
    <xf numFmtId="0" fontId="27" fillId="0" borderId="0" xfId="0" applyFont="1" applyFill="1"/>
    <xf numFmtId="0" fontId="0" fillId="0" borderId="0" xfId="0" applyFont="1" applyFill="1" applyAlignment="1"/>
    <xf numFmtId="0" fontId="25" fillId="0" borderId="0" xfId="0" applyFont="1" applyFill="1" applyAlignment="1"/>
    <xf numFmtId="0" fontId="31" fillId="0" borderId="0" xfId="0" applyFont="1"/>
    <xf numFmtId="0" fontId="0" fillId="0" borderId="0" xfId="0" applyAlignment="1">
      <alignment horizontal="center"/>
    </xf>
    <xf numFmtId="0" fontId="0" fillId="4" borderId="13" xfId="0" applyFill="1" applyBorder="1" applyAlignment="1" applyProtection="1">
      <alignment horizontal="center"/>
      <protection locked="0"/>
    </xf>
    <xf numFmtId="0" fontId="21" fillId="21" borderId="14" xfId="0" applyFont="1" applyFill="1" applyBorder="1" applyAlignment="1">
      <alignment horizontal="center"/>
    </xf>
    <xf numFmtId="0" fontId="21" fillId="21" borderId="14" xfId="0" applyFont="1" applyFill="1" applyBorder="1"/>
    <xf numFmtId="0" fontId="21" fillId="21" borderId="15" xfId="0" applyFont="1" applyFill="1" applyBorder="1" applyAlignment="1" applyProtection="1">
      <alignment horizontal="left"/>
    </xf>
    <xf numFmtId="0" fontId="25" fillId="21" borderId="16" xfId="0" applyFont="1" applyFill="1" applyBorder="1" applyAlignment="1">
      <alignment horizontal="center"/>
    </xf>
    <xf numFmtId="0" fontId="25" fillId="21" borderId="17" xfId="0" applyFont="1" applyFill="1" applyBorder="1" applyAlignment="1">
      <alignment horizontal="center"/>
    </xf>
    <xf numFmtId="0" fontId="21" fillId="0" borderId="0" xfId="0" applyFont="1"/>
    <xf numFmtId="0" fontId="19" fillId="21" borderId="18" xfId="0" applyFont="1" applyFill="1" applyBorder="1" applyAlignment="1">
      <alignment horizontal="center"/>
    </xf>
    <xf numFmtId="0" fontId="19" fillId="21" borderId="18" xfId="0" applyFont="1" applyFill="1" applyBorder="1"/>
    <xf numFmtId="0" fontId="19" fillId="21" borderId="19" xfId="0" applyFont="1" applyFill="1" applyBorder="1" applyAlignment="1" applyProtection="1">
      <alignment horizontal="center" wrapText="1"/>
    </xf>
    <xf numFmtId="0" fontId="19" fillId="21" borderId="20" xfId="0" applyFont="1" applyFill="1" applyBorder="1" applyAlignment="1">
      <alignment horizontal="center"/>
    </xf>
    <xf numFmtId="0" fontId="19" fillId="21" borderId="20" xfId="0" applyFont="1" applyFill="1" applyBorder="1"/>
    <xf numFmtId="0" fontId="19" fillId="21" borderId="20" xfId="0" applyFont="1" applyFill="1" applyBorder="1" applyAlignment="1" applyProtection="1">
      <alignment horizontal="center" wrapText="1"/>
    </xf>
    <xf numFmtId="0" fontId="0" fillId="21" borderId="19" xfId="0" applyFill="1" applyBorder="1" applyAlignment="1">
      <alignment horizontal="center"/>
    </xf>
    <xf numFmtId="0" fontId="0" fillId="4" borderId="19" xfId="0" applyFill="1" applyBorder="1" applyAlignment="1" applyProtection="1">
      <alignment horizontal="center"/>
      <protection locked="0"/>
    </xf>
    <xf numFmtId="0" fontId="0" fillId="4" borderId="19" xfId="0" applyFont="1" applyFill="1" applyBorder="1" applyAlignment="1" applyProtection="1">
      <alignment horizontal="left"/>
      <protection locked="0"/>
    </xf>
    <xf numFmtId="0" fontId="32" fillId="4" borderId="19" xfId="0" applyFont="1" applyFill="1" applyBorder="1" applyAlignment="1" applyProtection="1">
      <alignment horizontal="center"/>
      <protection locked="0"/>
    </xf>
    <xf numFmtId="0" fontId="0" fillId="21" borderId="13" xfId="0" applyFill="1" applyBorder="1" applyAlignment="1">
      <alignment horizontal="center"/>
    </xf>
    <xf numFmtId="0" fontId="0" fillId="21" borderId="21" xfId="0" applyFill="1" applyBorder="1" applyAlignment="1">
      <alignment horizontal="center"/>
    </xf>
    <xf numFmtId="0" fontId="32" fillId="4" borderId="21" xfId="0" applyFont="1" applyFill="1" applyBorder="1" applyAlignment="1" applyProtection="1">
      <alignment horizontal="center"/>
      <protection locked="0"/>
    </xf>
    <xf numFmtId="0" fontId="0" fillId="0" borderId="13" xfId="0" applyFill="1" applyBorder="1" applyProtection="1">
      <protection locked="0"/>
    </xf>
    <xf numFmtId="1" fontId="0" fillId="0" borderId="13" xfId="0" applyNumberFormat="1" applyFill="1" applyBorder="1" applyAlignment="1" applyProtection="1">
      <alignment horizontal="center"/>
      <protection locked="0"/>
    </xf>
    <xf numFmtId="0" fontId="0" fillId="0" borderId="13" xfId="0" applyFill="1" applyBorder="1" applyAlignment="1" applyProtection="1">
      <alignment horizontal="center"/>
      <protection locked="0"/>
    </xf>
    <xf numFmtId="0" fontId="25" fillId="0" borderId="0" xfId="0" applyFont="1" applyFill="1"/>
    <xf numFmtId="0" fontId="21" fillId="21" borderId="16" xfId="0" applyFont="1" applyFill="1" applyBorder="1" applyAlignment="1" applyProtection="1">
      <alignment horizontal="left"/>
    </xf>
    <xf numFmtId="0" fontId="21" fillId="21" borderId="16" xfId="0" applyFont="1" applyFill="1" applyBorder="1" applyProtection="1"/>
    <xf numFmtId="14" fontId="21" fillId="21" borderId="17" xfId="0" applyNumberFormat="1" applyFont="1" applyFill="1" applyBorder="1" applyAlignment="1" applyProtection="1">
      <alignment horizontal="center"/>
    </xf>
    <xf numFmtId="0" fontId="21" fillId="21" borderId="10" xfId="0" applyFont="1" applyFill="1" applyBorder="1" applyAlignment="1" applyProtection="1">
      <alignment horizontal="center" wrapText="1"/>
    </xf>
    <xf numFmtId="0" fontId="21" fillId="21" borderId="10" xfId="0" applyFont="1" applyFill="1" applyBorder="1" applyAlignment="1" applyProtection="1">
      <alignment horizontal="center"/>
    </xf>
    <xf numFmtId="0" fontId="21" fillId="21" borderId="15" xfId="0" applyFont="1" applyFill="1" applyBorder="1" applyAlignment="1" applyProtection="1">
      <alignment horizontal="center"/>
    </xf>
    <xf numFmtId="0" fontId="25" fillId="21" borderId="0" xfId="0" applyFont="1" applyFill="1" applyBorder="1"/>
    <xf numFmtId="0" fontId="19" fillId="21" borderId="19" xfId="0" applyFont="1" applyFill="1" applyBorder="1" applyAlignment="1" applyProtection="1">
      <alignment wrapText="1"/>
    </xf>
    <xf numFmtId="14" fontId="19" fillId="21" borderId="19" xfId="0" applyNumberFormat="1" applyFont="1" applyFill="1" applyBorder="1" applyAlignment="1" applyProtection="1">
      <alignment horizontal="center" wrapText="1"/>
    </xf>
    <xf numFmtId="0" fontId="0" fillId="21" borderId="0" xfId="0" applyFill="1" applyBorder="1" applyAlignment="1">
      <alignment wrapText="1"/>
    </xf>
    <xf numFmtId="0" fontId="25" fillId="21" borderId="0" xfId="0" applyFont="1" applyFill="1" applyBorder="1" applyAlignment="1">
      <alignment wrapText="1"/>
    </xf>
    <xf numFmtId="0" fontId="32" fillId="4" borderId="13" xfId="0" applyFont="1" applyFill="1" applyBorder="1" applyProtection="1">
      <protection locked="0"/>
    </xf>
    <xf numFmtId="1" fontId="32" fillId="4" borderId="13" xfId="0" applyNumberFormat="1" applyFont="1" applyFill="1" applyBorder="1" applyAlignment="1" applyProtection="1">
      <alignment horizontal="center"/>
      <protection locked="0"/>
    </xf>
    <xf numFmtId="0" fontId="32" fillId="4" borderId="13" xfId="0" applyFont="1" applyFill="1" applyBorder="1" applyAlignment="1" applyProtection="1">
      <alignment horizontal="center"/>
      <protection locked="0"/>
    </xf>
    <xf numFmtId="0" fontId="32" fillId="21" borderId="13" xfId="0" applyFont="1" applyFill="1" applyBorder="1" applyAlignment="1" applyProtection="1">
      <alignment horizontal="center"/>
    </xf>
    <xf numFmtId="0" fontId="33" fillId="0" borderId="0" xfId="0" applyFont="1"/>
    <xf numFmtId="0" fontId="32" fillId="0" borderId="0" xfId="0" applyFont="1"/>
    <xf numFmtId="0" fontId="32" fillId="0" borderId="13" xfId="0" applyFont="1" applyFill="1" applyBorder="1" applyProtection="1">
      <protection locked="0"/>
    </xf>
    <xf numFmtId="1" fontId="32" fillId="0" borderId="13" xfId="0" applyNumberFormat="1" applyFont="1" applyFill="1" applyBorder="1" applyAlignment="1" applyProtection="1">
      <alignment horizontal="center"/>
      <protection locked="0"/>
    </xf>
    <xf numFmtId="0" fontId="32" fillId="0" borderId="13" xfId="0" applyFont="1" applyFill="1" applyBorder="1" applyAlignment="1" applyProtection="1">
      <alignment horizontal="center"/>
      <protection locked="0"/>
    </xf>
    <xf numFmtId="0" fontId="32" fillId="0" borderId="0" xfId="0" applyFont="1" applyFill="1"/>
    <xf numFmtId="0" fontId="33" fillId="0" borderId="0" xfId="0" applyFont="1" applyFill="1"/>
    <xf numFmtId="0" fontId="27" fillId="0" borderId="0" xfId="0" applyFont="1"/>
    <xf numFmtId="0" fontId="34" fillId="21" borderId="15" xfId="0" applyFont="1" applyFill="1" applyBorder="1"/>
    <xf numFmtId="0" fontId="0" fillId="21" borderId="16" xfId="0" applyFill="1" applyBorder="1"/>
    <xf numFmtId="0" fontId="0" fillId="21" borderId="16" xfId="0" applyFill="1" applyBorder="1" applyAlignment="1">
      <alignment horizontal="center"/>
    </xf>
    <xf numFmtId="0" fontId="0" fillId="21" borderId="17" xfId="0" applyFill="1" applyBorder="1" applyAlignment="1">
      <alignment horizontal="center"/>
    </xf>
    <xf numFmtId="0" fontId="19" fillId="21" borderId="10" xfId="0" applyFont="1" applyFill="1" applyBorder="1"/>
    <xf numFmtId="0" fontId="19" fillId="21" borderId="10" xfId="0" applyFont="1" applyFill="1" applyBorder="1" applyAlignment="1">
      <alignment horizontal="center"/>
    </xf>
    <xf numFmtId="0" fontId="35" fillId="0" borderId="0" xfId="0" applyFont="1"/>
    <xf numFmtId="0" fontId="32" fillId="4" borderId="22" xfId="0" applyFont="1" applyFill="1" applyBorder="1" applyProtection="1">
      <protection locked="0"/>
    </xf>
    <xf numFmtId="0" fontId="32" fillId="4" borderId="22" xfId="0" applyFont="1" applyFill="1" applyBorder="1" applyAlignment="1" applyProtection="1">
      <alignment horizontal="center"/>
      <protection locked="0"/>
    </xf>
    <xf numFmtId="0" fontId="32" fillId="4" borderId="21" xfId="0" applyFont="1" applyFill="1" applyBorder="1" applyProtection="1">
      <protection locked="0"/>
    </xf>
    <xf numFmtId="1" fontId="0" fillId="0" borderId="0" xfId="0" applyNumberFormat="1" applyAlignment="1">
      <alignment horizontal="center"/>
    </xf>
    <xf numFmtId="176" fontId="37" fillId="0" borderId="0" xfId="0" applyNumberFormat="1" applyFont="1" applyAlignment="1">
      <alignment horizontal="center"/>
    </xf>
    <xf numFmtId="0" fontId="18" fillId="0" borderId="0" xfId="0" applyFont="1" applyAlignment="1">
      <alignment horizontal="left"/>
    </xf>
    <xf numFmtId="1" fontId="24" fillId="0" borderId="0" xfId="0" applyNumberFormat="1" applyFont="1"/>
    <xf numFmtId="0" fontId="24" fillId="0" borderId="0" xfId="0" applyFont="1" applyAlignment="1">
      <alignment horizontal="center"/>
    </xf>
    <xf numFmtId="0" fontId="30" fillId="0" borderId="0" xfId="0" applyFont="1" applyAlignment="1">
      <alignment horizontal="left"/>
    </xf>
    <xf numFmtId="0" fontId="30" fillId="0" borderId="0" xfId="0" applyFont="1" applyAlignment="1">
      <alignment horizontal="center"/>
    </xf>
    <xf numFmtId="1" fontId="30" fillId="0" borderId="0" xfId="0" applyNumberFormat="1" applyFont="1" applyAlignment="1">
      <alignment horizontal="center"/>
    </xf>
    <xf numFmtId="176" fontId="38" fillId="0" borderId="0" xfId="0" applyNumberFormat="1" applyFont="1" applyAlignment="1">
      <alignment horizontal="center"/>
    </xf>
    <xf numFmtId="1" fontId="37" fillId="21" borderId="16" xfId="0" applyNumberFormat="1" applyFont="1" applyFill="1" applyBorder="1" applyAlignment="1">
      <alignment horizontal="center"/>
    </xf>
    <xf numFmtId="176" fontId="37" fillId="21" borderId="16" xfId="0" applyNumberFormat="1" applyFont="1" applyFill="1" applyBorder="1" applyAlignment="1">
      <alignment horizontal="center"/>
    </xf>
    <xf numFmtId="0" fontId="0" fillId="6" borderId="0" xfId="0" applyFill="1" applyAlignment="1">
      <alignment horizontal="center"/>
    </xf>
    <xf numFmtId="0" fontId="0" fillId="24" borderId="0" xfId="0" applyFill="1" applyAlignment="1">
      <alignment horizontal="center"/>
    </xf>
    <xf numFmtId="0" fontId="37" fillId="6" borderId="0" xfId="0" applyNumberFormat="1" applyFont="1" applyFill="1" applyAlignment="1">
      <alignment horizontal="center"/>
    </xf>
    <xf numFmtId="0" fontId="37" fillId="24" borderId="0" xfId="0" applyFont="1" applyFill="1" applyAlignment="1" applyProtection="1">
      <alignment horizontal="center"/>
      <protection hidden="1"/>
    </xf>
    <xf numFmtId="0" fontId="37" fillId="6" borderId="0" xfId="0" applyNumberFormat="1" applyFont="1" applyFill="1" applyAlignment="1" applyProtection="1">
      <alignment horizontal="center"/>
      <protection hidden="1"/>
    </xf>
    <xf numFmtId="0" fontId="25" fillId="24" borderId="16" xfId="0" applyFont="1" applyFill="1" applyBorder="1" applyAlignment="1">
      <alignment horizontal="center"/>
    </xf>
    <xf numFmtId="1" fontId="39" fillId="0" borderId="16" xfId="0" applyNumberFormat="1" applyFont="1" applyBorder="1" applyAlignment="1">
      <alignment horizontal="center"/>
    </xf>
    <xf numFmtId="176" fontId="39" fillId="0" borderId="16" xfId="0" applyNumberFormat="1" applyFont="1" applyBorder="1" applyAlignment="1">
      <alignment horizontal="center"/>
    </xf>
    <xf numFmtId="0" fontId="39" fillId="24" borderId="16" xfId="0" applyFont="1" applyFill="1" applyBorder="1" applyAlignment="1">
      <alignment horizontal="center"/>
    </xf>
    <xf numFmtId="0" fontId="25" fillId="0" borderId="16" xfId="0" applyFont="1" applyBorder="1" applyAlignment="1">
      <alignment horizontal="center"/>
    </xf>
    <xf numFmtId="0" fontId="25" fillId="0" borderId="0" xfId="0" applyFont="1"/>
    <xf numFmtId="0" fontId="0" fillId="21" borderId="15" xfId="0" applyFill="1" applyBorder="1"/>
    <xf numFmtId="0" fontId="0" fillId="21" borderId="17" xfId="0" applyFill="1" applyBorder="1"/>
    <xf numFmtId="1" fontId="0" fillId="21" borderId="16" xfId="0" applyNumberFormat="1" applyFill="1" applyBorder="1" applyAlignment="1">
      <alignment horizontal="center"/>
    </xf>
    <xf numFmtId="0" fontId="0" fillId="21" borderId="10" xfId="0" applyFont="1" applyFill="1" applyBorder="1" applyAlignment="1">
      <alignment horizontal="center"/>
    </xf>
    <xf numFmtId="0" fontId="0" fillId="21" borderId="23" xfId="0" applyFill="1" applyBorder="1" applyAlignment="1">
      <alignment horizontal="center"/>
    </xf>
    <xf numFmtId="1" fontId="0" fillId="0" borderId="0" xfId="0" applyNumberFormat="1" applyFill="1" applyAlignment="1">
      <alignment horizontal="center"/>
    </xf>
    <xf numFmtId="0" fontId="0" fillId="0" borderId="0" xfId="0" applyFill="1" applyAlignment="1">
      <alignment horizontal="center"/>
    </xf>
    <xf numFmtId="176" fontId="0" fillId="0" borderId="0" xfId="0" applyNumberFormat="1"/>
    <xf numFmtId="0" fontId="0" fillId="0" borderId="18" xfId="0" applyBorder="1"/>
    <xf numFmtId="0" fontId="25" fillId="21" borderId="23" xfId="0" applyFont="1" applyFill="1" applyBorder="1" applyAlignment="1">
      <alignment horizontal="center"/>
    </xf>
    <xf numFmtId="0" fontId="25" fillId="21" borderId="24" xfId="0" applyFont="1" applyFill="1" applyBorder="1" applyAlignment="1"/>
    <xf numFmtId="0" fontId="25" fillId="24" borderId="0" xfId="0" applyFont="1" applyFill="1" applyAlignment="1">
      <alignment horizontal="center"/>
    </xf>
    <xf numFmtId="1" fontId="25" fillId="0" borderId="0" xfId="0" applyNumberFormat="1" applyFont="1" applyFill="1" applyAlignment="1">
      <alignment horizontal="center"/>
    </xf>
    <xf numFmtId="0" fontId="25" fillId="0" borderId="0" xfId="0" applyFont="1" applyFill="1" applyAlignment="1">
      <alignment horizontal="center"/>
    </xf>
    <xf numFmtId="176" fontId="25" fillId="0" borderId="0" xfId="0" applyNumberFormat="1" applyFont="1"/>
    <xf numFmtId="0" fontId="25" fillId="0" borderId="0" xfId="0" applyFont="1" applyAlignment="1">
      <alignment horizontal="center"/>
    </xf>
    <xf numFmtId="0" fontId="25" fillId="24" borderId="18" xfId="0" applyFont="1" applyFill="1" applyBorder="1" applyAlignment="1">
      <alignment horizontal="center"/>
    </xf>
    <xf numFmtId="0" fontId="24" fillId="21" borderId="24" xfId="0" applyFont="1" applyFill="1" applyBorder="1" applyAlignment="1"/>
    <xf numFmtId="0" fontId="0" fillId="0" borderId="23" xfId="0" applyBorder="1" applyAlignment="1">
      <alignment horizontal="center"/>
    </xf>
    <xf numFmtId="0" fontId="0" fillId="0" borderId="0" xfId="0" applyFill="1" applyBorder="1" applyAlignment="1">
      <alignment horizontal="center"/>
    </xf>
    <xf numFmtId="177" fontId="0" fillId="6" borderId="0" xfId="0" applyNumberFormat="1" applyFill="1" applyAlignment="1">
      <alignment horizontal="right"/>
    </xf>
    <xf numFmtId="1" fontId="0" fillId="0" borderId="0" xfId="0" applyNumberFormat="1" applyFill="1" applyAlignment="1">
      <alignment horizontal="right"/>
    </xf>
    <xf numFmtId="177" fontId="0" fillId="0" borderId="0" xfId="0" applyNumberFormat="1" applyFill="1" applyAlignment="1">
      <alignment horizontal="right"/>
    </xf>
    <xf numFmtId="0" fontId="0" fillId="21" borderId="24" xfId="0" applyFont="1" applyFill="1" applyBorder="1"/>
    <xf numFmtId="177" fontId="0" fillId="6" borderId="0" xfId="0" applyNumberFormat="1" applyFont="1" applyFill="1" applyAlignment="1">
      <alignment horizontal="right"/>
    </xf>
    <xf numFmtId="1" fontId="0" fillId="0" borderId="0" xfId="0" applyNumberFormat="1" applyFont="1" applyFill="1" applyAlignment="1">
      <alignment horizontal="right"/>
    </xf>
    <xf numFmtId="177" fontId="0" fillId="0" borderId="0" xfId="0" applyNumberFormat="1" applyFont="1" applyFill="1" applyAlignment="1">
      <alignment horizontal="right"/>
    </xf>
    <xf numFmtId="177" fontId="0" fillId="0" borderId="0" xfId="0" applyNumberFormat="1" applyFill="1" applyBorder="1" applyAlignment="1">
      <alignment horizontal="right"/>
    </xf>
    <xf numFmtId="176" fontId="40" fillId="0" borderId="0" xfId="0" applyNumberFormat="1" applyFont="1"/>
    <xf numFmtId="176" fontId="40" fillId="0" borderId="24" xfId="0" applyNumberFormat="1" applyFont="1" applyBorder="1"/>
    <xf numFmtId="176" fontId="0" fillId="0" borderId="0" xfId="0" applyNumberFormat="1" applyAlignment="1">
      <alignment horizontal="right"/>
    </xf>
    <xf numFmtId="1" fontId="0" fillId="0" borderId="0" xfId="0" applyNumberFormat="1" applyAlignment="1">
      <alignment horizontal="right"/>
    </xf>
    <xf numFmtId="176" fontId="0" fillId="0" borderId="0" xfId="0" applyNumberFormat="1" applyFill="1" applyBorder="1" applyAlignment="1">
      <alignment horizontal="right"/>
    </xf>
    <xf numFmtId="177" fontId="0" fillId="24" borderId="0" xfId="0" applyNumberFormat="1" applyFill="1" applyAlignment="1">
      <alignment horizontal="right"/>
    </xf>
    <xf numFmtId="177" fontId="0" fillId="24" borderId="18" xfId="0" applyNumberFormat="1" applyFill="1" applyBorder="1" applyAlignment="1">
      <alignment horizontal="right"/>
    </xf>
    <xf numFmtId="0" fontId="0" fillId="21" borderId="25" xfId="0" applyFont="1" applyFill="1" applyBorder="1"/>
    <xf numFmtId="1" fontId="25" fillId="0" borderId="0" xfId="0" applyNumberFormat="1" applyFont="1"/>
    <xf numFmtId="0" fontId="25" fillId="21" borderId="15" xfId="0" applyFont="1" applyFill="1" applyBorder="1" applyAlignment="1">
      <alignment horizontal="center"/>
    </xf>
    <xf numFmtId="0" fontId="25" fillId="21" borderId="16" xfId="0" applyFont="1" applyFill="1" applyBorder="1"/>
    <xf numFmtId="1" fontId="25" fillId="21" borderId="16" xfId="0" applyNumberFormat="1" applyFont="1" applyFill="1" applyBorder="1"/>
    <xf numFmtId="177" fontId="25" fillId="24" borderId="10" xfId="0" applyNumberFormat="1" applyFont="1" applyFill="1" applyBorder="1" applyAlignment="1">
      <alignment horizontal="right"/>
    </xf>
    <xf numFmtId="176" fontId="27" fillId="0" borderId="0" xfId="0" applyNumberFormat="1" applyFont="1"/>
    <xf numFmtId="14" fontId="0" fillId="0" borderId="0" xfId="0" applyNumberFormat="1"/>
    <xf numFmtId="0" fontId="0" fillId="0" borderId="0" xfId="0" applyFont="1"/>
    <xf numFmtId="0" fontId="41" fillId="0" borderId="0" xfId="0" applyFont="1"/>
    <xf numFmtId="0" fontId="0" fillId="21" borderId="0" xfId="0" applyFill="1" applyAlignment="1">
      <alignment horizontal="left"/>
    </xf>
    <xf numFmtId="49" fontId="0" fillId="4" borderId="0" xfId="0" applyNumberFormat="1" applyFill="1" applyAlignment="1" applyProtection="1">
      <alignment horizontal="center"/>
      <protection locked="0"/>
    </xf>
    <xf numFmtId="0" fontId="42" fillId="21" borderId="0" xfId="0" applyFont="1" applyFill="1" applyBorder="1"/>
    <xf numFmtId="0" fontId="43" fillId="21" borderId="0" xfId="0" applyFont="1" applyFill="1" applyBorder="1" applyAlignment="1">
      <alignment wrapText="1"/>
    </xf>
    <xf numFmtId="0" fontId="32" fillId="4" borderId="13" xfId="0" applyFont="1" applyFill="1" applyBorder="1" applyAlignment="1" applyProtection="1">
      <alignment horizontal="left"/>
      <protection locked="0"/>
    </xf>
    <xf numFmtId="0" fontId="27" fillId="0" borderId="0" xfId="0" applyFont="1" applyFill="1" applyAlignment="1"/>
    <xf numFmtId="0" fontId="36" fillId="0" borderId="0" xfId="32" applyProtection="1">
      <protection locked="0"/>
    </xf>
    <xf numFmtId="0" fontId="0" fillId="4" borderId="26" xfId="0" applyFill="1" applyBorder="1" applyAlignment="1" applyProtection="1">
      <alignment horizontal="left"/>
      <protection locked="0"/>
    </xf>
    <xf numFmtId="0" fontId="0" fillId="4" borderId="27" xfId="0" applyFill="1" applyBorder="1" applyAlignment="1" applyProtection="1">
      <alignment horizontal="left"/>
      <protection locked="0"/>
    </xf>
    <xf numFmtId="0" fontId="0" fillId="4" borderId="27" xfId="0" applyFont="1" applyFill="1" applyBorder="1" applyAlignment="1" applyProtection="1">
      <alignment horizontal="left"/>
      <protection locked="0"/>
    </xf>
    <xf numFmtId="0" fontId="21" fillId="21" borderId="28" xfId="0" applyFont="1" applyFill="1" applyBorder="1"/>
    <xf numFmtId="0" fontId="21" fillId="21" borderId="14" xfId="0" applyFont="1" applyFill="1" applyBorder="1" applyAlignment="1" applyProtection="1">
      <alignment horizontal="right"/>
    </xf>
    <xf numFmtId="0" fontId="19" fillId="21" borderId="18" xfId="0" applyFont="1" applyFill="1" applyBorder="1" applyAlignment="1" applyProtection="1">
      <alignment horizontal="right"/>
    </xf>
    <xf numFmtId="0" fontId="19" fillId="21" borderId="20" xfId="0" applyFont="1" applyFill="1" applyBorder="1" applyAlignment="1" applyProtection="1">
      <alignment horizontal="right"/>
    </xf>
    <xf numFmtId="0" fontId="0" fillId="4" borderId="29" xfId="0" applyFill="1" applyBorder="1" applyAlignment="1" applyProtection="1">
      <alignment horizontal="right"/>
    </xf>
    <xf numFmtId="0" fontId="0" fillId="4" borderId="30" xfId="0" applyFill="1" applyBorder="1" applyAlignment="1" applyProtection="1">
      <alignment horizontal="right"/>
    </xf>
    <xf numFmtId="0" fontId="0" fillId="0" borderId="0" xfId="0" applyAlignment="1" applyProtection="1">
      <alignment horizontal="right"/>
    </xf>
    <xf numFmtId="0" fontId="32" fillId="20" borderId="0" xfId="0" applyFont="1" applyFill="1" applyAlignment="1">
      <alignment horizontal="center"/>
    </xf>
    <xf numFmtId="0" fontId="32" fillId="0" borderId="0" xfId="0" applyFont="1" applyFill="1" applyAlignment="1">
      <alignment horizontal="center"/>
    </xf>
    <xf numFmtId="0" fontId="44" fillId="0" borderId="0" xfId="0" applyFont="1"/>
    <xf numFmtId="0" fontId="25" fillId="25" borderId="0" xfId="0" applyFont="1" applyFill="1" applyAlignment="1" applyProtection="1">
      <alignment horizontal="center"/>
    </xf>
    <xf numFmtId="179" fontId="25" fillId="25" borderId="0" xfId="0" applyNumberFormat="1" applyFont="1" applyFill="1" applyAlignment="1" applyProtection="1">
      <alignment horizontal="center"/>
    </xf>
    <xf numFmtId="14" fontId="25" fillId="25" borderId="0" xfId="0" applyNumberFormat="1" applyFont="1" applyFill="1" applyAlignment="1" applyProtection="1">
      <alignment horizontal="center"/>
    </xf>
    <xf numFmtId="0" fontId="19" fillId="25" borderId="10" xfId="0" applyFont="1" applyFill="1" applyBorder="1" applyAlignment="1">
      <alignment horizontal="center"/>
    </xf>
    <xf numFmtId="0" fontId="0" fillId="0" borderId="0" xfId="0" applyAlignment="1">
      <alignment wrapText="1"/>
    </xf>
    <xf numFmtId="0" fontId="46" fillId="0" borderId="0" xfId="0" applyFont="1" applyAlignment="1">
      <alignment wrapText="1"/>
    </xf>
    <xf numFmtId="0" fontId="47" fillId="21" borderId="0" xfId="0" applyFont="1" applyFill="1" applyAlignment="1">
      <alignment horizontal="left"/>
    </xf>
    <xf numFmtId="0" fontId="33" fillId="21" borderId="0" xfId="0" applyFont="1" applyFill="1" applyAlignment="1">
      <alignment horizontal="center"/>
    </xf>
    <xf numFmtId="0" fontId="19" fillId="0" borderId="0" xfId="0" applyFont="1" applyFill="1" applyAlignment="1">
      <alignment horizontal="left" wrapText="1"/>
    </xf>
    <xf numFmtId="0" fontId="19" fillId="0" borderId="0" xfId="0" applyFont="1" applyFill="1" applyAlignment="1">
      <alignment horizontal="left"/>
    </xf>
    <xf numFmtId="0" fontId="0" fillId="21" borderId="24" xfId="0" applyFill="1" applyBorder="1" applyAlignment="1"/>
    <xf numFmtId="0" fontId="36" fillId="4" borderId="22" xfId="32" applyNumberFormat="1" applyFont="1" applyFill="1" applyBorder="1" applyAlignment="1" applyProtection="1">
      <protection locked="0"/>
    </xf>
    <xf numFmtId="0" fontId="36" fillId="4" borderId="13" xfId="32" applyNumberFormat="1" applyFont="1" applyFill="1" applyBorder="1" applyAlignment="1" applyProtection="1">
      <protection locked="0"/>
    </xf>
    <xf numFmtId="0" fontId="0" fillId="21" borderId="24" xfId="0" applyFill="1" applyBorder="1"/>
    <xf numFmtId="0" fontId="25" fillId="26" borderId="12" xfId="0" applyNumberFormat="1" applyFont="1" applyFill="1" applyBorder="1" applyAlignment="1" applyProtection="1">
      <alignment horizontal="center"/>
    </xf>
    <xf numFmtId="0" fontId="36" fillId="4" borderId="21" xfId="32" applyNumberFormat="1" applyFont="1" applyFill="1" applyBorder="1" applyAlignment="1" applyProtection="1">
      <protection locked="0"/>
    </xf>
    <xf numFmtId="0" fontId="25" fillId="27" borderId="18" xfId="0" applyFont="1" applyFill="1" applyBorder="1" applyAlignment="1">
      <alignment horizontal="center"/>
    </xf>
    <xf numFmtId="0" fontId="34" fillId="0" borderId="0" xfId="0" applyFont="1" applyAlignment="1" applyProtection="1">
      <alignment horizontal="left"/>
    </xf>
    <xf numFmtId="0" fontId="45" fillId="0" borderId="0" xfId="0" applyFont="1" applyProtection="1"/>
    <xf numFmtId="0" fontId="24" fillId="0" borderId="0" xfId="0" applyFont="1" applyProtection="1"/>
    <xf numFmtId="0" fontId="23" fillId="0" borderId="0" xfId="0" applyFont="1" applyProtection="1"/>
    <xf numFmtId="0" fontId="25" fillId="0" borderId="0" xfId="0" applyFont="1" applyProtection="1"/>
    <xf numFmtId="0" fontId="24" fillId="0" borderId="0" xfId="0" applyFont="1" applyAlignment="1" applyProtection="1">
      <alignment horizontal="right"/>
    </xf>
    <xf numFmtId="0" fontId="25" fillId="0" borderId="0" xfId="0" applyFont="1" applyAlignment="1" applyProtection="1">
      <alignment horizontal="left" indent="1"/>
    </xf>
    <xf numFmtId="0" fontId="24" fillId="0" borderId="0" xfId="0" applyFont="1" applyAlignment="1" applyProtection="1">
      <alignment horizontal="left"/>
    </xf>
    <xf numFmtId="0" fontId="36" fillId="0" borderId="0" xfId="32" applyAlignment="1" applyProtection="1">
      <alignment horizontal="left" indent="3"/>
    </xf>
    <xf numFmtId="0" fontId="25" fillId="0" borderId="0" xfId="0" applyFont="1" applyAlignment="1" applyProtection="1">
      <alignment horizontal="left"/>
    </xf>
    <xf numFmtId="0" fontId="25" fillId="21" borderId="0" xfId="0" applyFont="1" applyFill="1" applyProtection="1"/>
    <xf numFmtId="0" fontId="0" fillId="21" borderId="0" xfId="0" applyFill="1" applyAlignment="1" applyProtection="1">
      <alignment horizontal="right"/>
    </xf>
    <xf numFmtId="14" fontId="26" fillId="21" borderId="0" xfId="0" applyNumberFormat="1" applyFont="1" applyFill="1" applyProtection="1"/>
    <xf numFmtId="49" fontId="36" fillId="4" borderId="0" xfId="32" applyNumberFormat="1" applyFont="1" applyFill="1" applyAlignment="1" applyProtection="1">
      <alignment horizontal="center"/>
      <protection locked="0"/>
    </xf>
    <xf numFmtId="0" fontId="48" fillId="0" borderId="0" xfId="0" applyFont="1" applyFill="1" applyAlignment="1">
      <alignment horizontal="center"/>
    </xf>
    <xf numFmtId="0" fontId="0" fillId="28" borderId="24" xfId="0" applyFill="1" applyBorder="1" applyAlignment="1"/>
    <xf numFmtId="0" fontId="0" fillId="28" borderId="24" xfId="0" applyFont="1" applyFill="1" applyBorder="1"/>
    <xf numFmtId="0" fontId="0" fillId="28" borderId="24" xfId="0" applyFill="1" applyBorder="1"/>
    <xf numFmtId="0" fontId="0" fillId="28" borderId="23" xfId="0" applyFill="1" applyBorder="1" applyAlignment="1">
      <alignment horizontal="center"/>
    </xf>
    <xf numFmtId="0" fontId="0" fillId="29" borderId="16" xfId="0" applyFill="1" applyBorder="1" applyAlignment="1">
      <alignment horizontal="center"/>
    </xf>
    <xf numFmtId="0" fontId="0" fillId="29" borderId="16" xfId="0" applyFill="1" applyBorder="1"/>
    <xf numFmtId="0" fontId="0" fillId="30" borderId="0" xfId="0" applyFill="1" applyAlignment="1">
      <alignment horizontal="center"/>
    </xf>
    <xf numFmtId="0" fontId="0" fillId="30" borderId="0" xfId="0" applyFill="1"/>
    <xf numFmtId="0" fontId="0" fillId="31" borderId="0" xfId="0" applyFill="1" applyAlignment="1">
      <alignment horizontal="center"/>
    </xf>
    <xf numFmtId="0" fontId="25" fillId="29" borderId="16" xfId="0" applyFont="1" applyFill="1" applyBorder="1" applyAlignment="1">
      <alignment horizontal="center"/>
    </xf>
    <xf numFmtId="0" fontId="25" fillId="29" borderId="16" xfId="0" applyFont="1" applyFill="1" applyBorder="1" applyAlignment="1">
      <alignment horizontal="right"/>
    </xf>
    <xf numFmtId="0" fontId="25" fillId="31" borderId="16" xfId="0" applyFont="1" applyFill="1" applyBorder="1" applyAlignment="1">
      <alignment horizontal="center"/>
    </xf>
    <xf numFmtId="0" fontId="27" fillId="0" borderId="0" xfId="0" applyNumberFormat="1" applyFont="1" applyFill="1" applyAlignment="1">
      <alignment horizontal="right"/>
    </xf>
    <xf numFmtId="1" fontId="32" fillId="32" borderId="13" xfId="0" applyNumberFormat="1" applyFont="1" applyFill="1" applyBorder="1" applyAlignment="1" applyProtection="1">
      <alignment horizontal="center"/>
      <protection locked="0"/>
    </xf>
    <xf numFmtId="175" fontId="50" fillId="4" borderId="4" xfId="0" applyNumberFormat="1" applyFont="1" applyFill="1" applyBorder="1" applyAlignment="1" applyProtection="1">
      <alignment horizontal="center"/>
      <protection locked="0"/>
    </xf>
    <xf numFmtId="180" fontId="0" fillId="0" borderId="18" xfId="0" applyNumberFormat="1" applyBorder="1"/>
    <xf numFmtId="177" fontId="51" fillId="24" borderId="0" xfId="0" applyNumberFormat="1" applyFont="1" applyFill="1" applyAlignment="1">
      <alignment horizontal="right"/>
    </xf>
    <xf numFmtId="176" fontId="37" fillId="21" borderId="16" xfId="0" applyNumberFormat="1" applyFont="1" applyFill="1" applyBorder="1" applyAlignment="1">
      <alignment horizontal="center"/>
    </xf>
    <xf numFmtId="0" fontId="37" fillId="21" borderId="16" xfId="0" applyFont="1" applyFill="1" applyBorder="1" applyAlignment="1">
      <alignment horizontal="center"/>
    </xf>
  </cellXfs>
  <cellStyles count="44">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1" xfId="28"/>
    <cellStyle name="Erklärender Text" xfId="29" builtinId="53" customBuiltin="1"/>
    <cellStyle name="Euro" xfId="30"/>
    <cellStyle name="Gut" xfId="31" builtinId="26" customBuiltin="1"/>
    <cellStyle name="Link" xfId="32" builtinId="8"/>
    <cellStyle name="Neutral" xfId="33" builtinId="28" customBuiltin="1"/>
    <cellStyle name="Notiz" xfId="34" builtinId="10" customBuiltin="1"/>
    <cellStyle name="Schlecht" xfId="35" builtinId="27" customBuiltin="1"/>
    <cellStyle name="Standard" xfId="0" builtinId="0"/>
    <cellStyle name="Überschrift 1" xfId="36" builtinId="16" customBuiltin="1"/>
    <cellStyle name="Überschrift 1 1" xfId="37"/>
    <cellStyle name="Überschrift 2" xfId="38" builtinId="17" customBuiltin="1"/>
    <cellStyle name="Überschrift 3" xfId="39" builtinId="18" customBuiltin="1"/>
    <cellStyle name="Überschrift 4" xfId="40" builtinId="19" customBuiltin="1"/>
    <cellStyle name="Verknüpfte Zelle" xfId="41" builtinId="24" customBuiltin="1"/>
    <cellStyle name="Warnender Text" xfId="42" builtinId="11" customBuiltin="1"/>
    <cellStyle name="Zelle überprüfen" xfId="43" builtinId="23" customBuiltin="1"/>
  </cellStyles>
  <dxfs count="2">
    <dxf>
      <font>
        <condense val="0"/>
        <extend val="0"/>
        <color auto="1"/>
      </font>
      <fill>
        <patternFill>
          <bgColor indexed="41"/>
        </patternFill>
      </fill>
      <border>
        <right style="thin">
          <color indexed="64"/>
        </right>
        <top style="hair">
          <color indexed="64"/>
        </top>
        <bottom style="hair">
          <color indexed="64"/>
        </bottom>
      </border>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jugend@turngau-oberschwaben.de" TargetMode="External"/><Relationship Id="rId1" Type="http://schemas.openxmlformats.org/officeDocument/2006/relationships/hyperlink" Target="mailto:jugend@turngau-oberschwaben.d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25"/>
  <sheetViews>
    <sheetView showGridLines="0" tabSelected="1" zoomScale="110" workbookViewId="0">
      <selection activeCell="A2" sqref="A2"/>
    </sheetView>
  </sheetViews>
  <sheetFormatPr baseColWidth="10" defaultColWidth="9.140625" defaultRowHeight="12.75" x14ac:dyDescent="0.2"/>
  <cols>
    <col min="1" max="1" width="3.5703125" customWidth="1"/>
    <col min="2" max="2" width="73.5703125" customWidth="1"/>
    <col min="3" max="4" width="9.140625" customWidth="1"/>
    <col min="5" max="5" width="33.42578125" customWidth="1"/>
    <col min="6" max="6" width="91.42578125" customWidth="1"/>
  </cols>
  <sheetData>
    <row r="1" spans="1:6" ht="18" x14ac:dyDescent="0.25">
      <c r="A1" s="1" t="str">
        <f>Deckblatt!A1</f>
        <v>Wettkampfmeldung</v>
      </c>
    </row>
    <row r="2" spans="1:6" ht="18" x14ac:dyDescent="0.25">
      <c r="A2" s="1" t="str">
        <f>Deckblatt!C13</f>
        <v>Kinderturnfest 2019</v>
      </c>
    </row>
    <row r="4" spans="1:6" x14ac:dyDescent="0.2">
      <c r="B4" s="2" t="s">
        <v>0</v>
      </c>
    </row>
    <row r="5" spans="1:6" ht="67.5" x14ac:dyDescent="0.2">
      <c r="B5" s="2" t="s">
        <v>1</v>
      </c>
      <c r="E5" s="194"/>
      <c r="F5" s="193"/>
    </row>
    <row r="6" spans="1:6" ht="6" customHeight="1" x14ac:dyDescent="0.2">
      <c r="E6" s="193"/>
      <c r="F6" s="193"/>
    </row>
    <row r="7" spans="1:6" s="5" customFormat="1" ht="22.5" x14ac:dyDescent="0.2">
      <c r="A7" s="3" t="s">
        <v>2</v>
      </c>
      <c r="B7" s="4" t="s">
        <v>339</v>
      </c>
      <c r="E7" s="194"/>
      <c r="F7" s="193"/>
    </row>
    <row r="8" spans="1:6" s="5" customFormat="1" ht="33.75" hidden="1" x14ac:dyDescent="0.2">
      <c r="A8" s="3"/>
      <c r="B8" s="6" t="s">
        <v>3</v>
      </c>
      <c r="E8" s="193"/>
      <c r="F8" s="193" t="s">
        <v>329</v>
      </c>
    </row>
    <row r="9" spans="1:6" s="5" customFormat="1" ht="6" customHeight="1" x14ac:dyDescent="0.2">
      <c r="B9" s="7"/>
      <c r="D9" s="5" t="s">
        <v>338</v>
      </c>
      <c r="E9" s="193"/>
      <c r="F9" s="193"/>
    </row>
    <row r="10" spans="1:6" s="5" customFormat="1" x14ac:dyDescent="0.2">
      <c r="A10" s="5" t="s">
        <v>4</v>
      </c>
      <c r="B10" s="5" t="s">
        <v>5</v>
      </c>
      <c r="E10" s="194"/>
      <c r="F10" s="193"/>
    </row>
    <row r="11" spans="1:6" s="5" customFormat="1" ht="6" customHeight="1" x14ac:dyDescent="0.2">
      <c r="B11" s="8"/>
      <c r="E11" s="193"/>
      <c r="F11" s="193"/>
    </row>
    <row r="12" spans="1:6" s="5" customFormat="1" x14ac:dyDescent="0.2">
      <c r="A12" s="3" t="s">
        <v>6</v>
      </c>
      <c r="B12" s="9" t="s">
        <v>344</v>
      </c>
      <c r="E12" s="193"/>
      <c r="F12" s="193"/>
    </row>
    <row r="13" spans="1:6" s="5" customFormat="1" ht="6" customHeight="1" x14ac:dyDescent="0.2">
      <c r="B13" s="198"/>
      <c r="E13" s="194"/>
      <c r="F13" s="193"/>
    </row>
    <row r="14" spans="1:6" s="5" customFormat="1" x14ac:dyDescent="0.2">
      <c r="B14" s="198" t="s">
        <v>7</v>
      </c>
      <c r="E14" s="194"/>
      <c r="F14" s="193"/>
    </row>
    <row r="15" spans="1:6" s="5" customFormat="1" x14ac:dyDescent="0.2">
      <c r="B15" s="198" t="s">
        <v>8</v>
      </c>
      <c r="E15" s="194"/>
      <c r="F15" s="193"/>
    </row>
    <row r="16" spans="1:6" s="5" customFormat="1" ht="6" customHeight="1" x14ac:dyDescent="0.2">
      <c r="B16" s="198"/>
      <c r="E16" s="194"/>
      <c r="F16" s="193"/>
    </row>
    <row r="17" spans="1:2" ht="47.25" customHeight="1" x14ac:dyDescent="0.2">
      <c r="B17" s="197" t="s">
        <v>9</v>
      </c>
    </row>
    <row r="18" spans="1:2" ht="6" customHeight="1" x14ac:dyDescent="0.2">
      <c r="B18" s="9"/>
    </row>
    <row r="19" spans="1:2" ht="90" x14ac:dyDescent="0.2">
      <c r="B19" s="2" t="s">
        <v>10</v>
      </c>
    </row>
    <row r="20" spans="1:2" ht="6" customHeight="1" x14ac:dyDescent="0.2"/>
    <row r="21" spans="1:2" x14ac:dyDescent="0.2">
      <c r="A21" s="10" t="s">
        <v>11</v>
      </c>
      <c r="B21" s="5"/>
    </row>
    <row r="22" spans="1:2" x14ac:dyDescent="0.2">
      <c r="A22" s="192"/>
      <c r="B22" s="5" t="s">
        <v>12</v>
      </c>
    </row>
    <row r="23" spans="1:2" x14ac:dyDescent="0.2">
      <c r="A23" s="11"/>
      <c r="B23" s="5" t="s">
        <v>324</v>
      </c>
    </row>
    <row r="24" spans="1:2" x14ac:dyDescent="0.2">
      <c r="A24" s="12"/>
      <c r="B24" s="5" t="s">
        <v>325</v>
      </c>
    </row>
    <row r="25" spans="1:2" x14ac:dyDescent="0.2">
      <c r="A25" s="13"/>
      <c r="B25" s="14" t="s">
        <v>340</v>
      </c>
    </row>
  </sheetData>
  <sheetProtection password="A585" sheet="1" objects="1" scenarios="1" selectLockedCells="1"/>
  <phoneticPr fontId="0" type="noConversion"/>
  <pageMargins left="0.74791666666666667" right="0.74791666666666667" top="0.98402777777777783" bottom="0.98402777777777783" header="0.51180555555555562" footer="0.51180555555555562"/>
  <pageSetup paperSize="9" firstPageNumber="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84"/>
  <sheetViews>
    <sheetView workbookViewId="0">
      <selection activeCell="C1" sqref="C1"/>
    </sheetView>
  </sheetViews>
  <sheetFormatPr baseColWidth="10" defaultColWidth="9.140625" defaultRowHeight="12.75" x14ac:dyDescent="0.2"/>
  <cols>
    <col min="1" max="1" width="28" customWidth="1"/>
    <col min="2" max="2" width="9.140625" customWidth="1"/>
    <col min="3" max="3" width="27.140625" customWidth="1"/>
    <col min="4" max="4" width="9.140625" customWidth="1"/>
    <col min="5" max="5" width="38.85546875" customWidth="1"/>
  </cols>
  <sheetData>
    <row r="1" spans="1:5" x14ac:dyDescent="0.2">
      <c r="A1" t="str">
        <f t="shared" ref="A1:A30" si="0">D1 &amp; "" &amp; E1</f>
        <v>SV Achberg</v>
      </c>
      <c r="C1" t="s">
        <v>163</v>
      </c>
      <c r="D1" t="str">
        <f t="shared" ref="D1:D30" si="1">LEFT(C1,FIND(" ",C1))</f>
        <v xml:space="preserve">SV </v>
      </c>
      <c r="E1" t="str">
        <f t="shared" ref="E1:E30" si="2">RIGHT(C1,LEN(C1)-FIND(" ",C1))</f>
        <v>Achberg</v>
      </c>
    </row>
    <row r="2" spans="1:5" x14ac:dyDescent="0.2">
      <c r="A2" t="str">
        <f t="shared" si="0"/>
        <v>SV Aichstetten</v>
      </c>
      <c r="C2" t="s">
        <v>156</v>
      </c>
      <c r="D2" t="str">
        <f t="shared" si="1"/>
        <v xml:space="preserve">SV </v>
      </c>
      <c r="E2" t="str">
        <f t="shared" si="2"/>
        <v>Aichstetten</v>
      </c>
    </row>
    <row r="3" spans="1:5" x14ac:dyDescent="0.2">
      <c r="A3" t="str">
        <f t="shared" si="0"/>
        <v>TSG Ailingen</v>
      </c>
      <c r="C3" t="s">
        <v>254</v>
      </c>
      <c r="D3" t="str">
        <f t="shared" si="1"/>
        <v xml:space="preserve">TSG </v>
      </c>
      <c r="E3" t="str">
        <f t="shared" si="2"/>
        <v>Ailingen</v>
      </c>
    </row>
    <row r="4" spans="1:5" x14ac:dyDescent="0.2">
      <c r="A4" t="str">
        <f t="shared" si="0"/>
        <v>TSV Aitrach</v>
      </c>
      <c r="C4" t="s">
        <v>308</v>
      </c>
      <c r="D4" t="str">
        <f t="shared" si="1"/>
        <v xml:space="preserve">TSV </v>
      </c>
      <c r="E4" t="str">
        <f t="shared" si="2"/>
        <v>Aitrach</v>
      </c>
    </row>
    <row r="5" spans="1:5" x14ac:dyDescent="0.2">
      <c r="A5" t="str">
        <f t="shared" si="0"/>
        <v>SV Alberweiler</v>
      </c>
      <c r="C5" t="s">
        <v>173</v>
      </c>
      <c r="D5" t="str">
        <f t="shared" si="1"/>
        <v xml:space="preserve">SV </v>
      </c>
      <c r="E5" t="str">
        <f t="shared" si="2"/>
        <v>Alberweiler</v>
      </c>
    </row>
    <row r="6" spans="1:5" x14ac:dyDescent="0.2">
      <c r="A6" t="str">
        <f t="shared" si="0"/>
        <v>SV Altheim</v>
      </c>
      <c r="C6" t="s">
        <v>227</v>
      </c>
      <c r="D6" t="str">
        <f t="shared" si="1"/>
        <v xml:space="preserve">SV </v>
      </c>
      <c r="E6" t="str">
        <f t="shared" si="2"/>
        <v>Altheim</v>
      </c>
    </row>
    <row r="7" spans="1:5" x14ac:dyDescent="0.2">
      <c r="A7" t="str">
        <f t="shared" si="0"/>
        <v>FV Altheim</v>
      </c>
      <c r="C7" t="s">
        <v>198</v>
      </c>
      <c r="D7" t="str">
        <f t="shared" si="1"/>
        <v xml:space="preserve">FV </v>
      </c>
      <c r="E7" t="str">
        <f t="shared" si="2"/>
        <v>Altheim</v>
      </c>
    </row>
    <row r="8" spans="1:5" x14ac:dyDescent="0.2">
      <c r="A8" t="str">
        <f t="shared" si="0"/>
        <v>TSV Altshausen</v>
      </c>
      <c r="C8" t="s">
        <v>188</v>
      </c>
      <c r="D8" t="str">
        <f t="shared" si="1"/>
        <v xml:space="preserve">TSV </v>
      </c>
      <c r="E8" t="str">
        <f t="shared" si="2"/>
        <v>Altshausen</v>
      </c>
    </row>
    <row r="9" spans="1:5" x14ac:dyDescent="0.2">
      <c r="A9" t="str">
        <f t="shared" si="0"/>
        <v>SV Amtzell</v>
      </c>
      <c r="C9" t="s">
        <v>191</v>
      </c>
      <c r="D9" t="str">
        <f t="shared" si="1"/>
        <v xml:space="preserve">SV </v>
      </c>
      <c r="E9" t="str">
        <f t="shared" si="2"/>
        <v>Amtzell</v>
      </c>
    </row>
    <row r="10" spans="1:5" x14ac:dyDescent="0.2">
      <c r="A10" t="str">
        <f t="shared" si="0"/>
        <v>SV Andelfingen</v>
      </c>
      <c r="C10" t="s">
        <v>148</v>
      </c>
      <c r="D10" t="str">
        <f t="shared" si="1"/>
        <v xml:space="preserve">SV </v>
      </c>
      <c r="E10" t="str">
        <f t="shared" si="2"/>
        <v>Andelfingen</v>
      </c>
    </row>
    <row r="11" spans="1:5" x14ac:dyDescent="0.2">
      <c r="A11" t="str">
        <f t="shared" si="0"/>
        <v>SV Ankenreute</v>
      </c>
      <c r="C11" t="s">
        <v>272</v>
      </c>
      <c r="D11" t="str">
        <f t="shared" si="1"/>
        <v xml:space="preserve">SV </v>
      </c>
      <c r="E11" t="str">
        <f t="shared" si="2"/>
        <v>Ankenreute</v>
      </c>
    </row>
    <row r="12" spans="1:5" x14ac:dyDescent="0.2">
      <c r="A12" t="str">
        <f t="shared" si="0"/>
        <v>SV Äpfingen</v>
      </c>
      <c r="C12" t="s">
        <v>128</v>
      </c>
      <c r="D12" t="str">
        <f t="shared" si="1"/>
        <v xml:space="preserve">SV </v>
      </c>
      <c r="E12" t="str">
        <f t="shared" si="2"/>
        <v>Äpfingen</v>
      </c>
    </row>
    <row r="13" spans="1:5" x14ac:dyDescent="0.2">
      <c r="A13" t="str">
        <f t="shared" si="0"/>
        <v>SG Argental</v>
      </c>
      <c r="C13" t="s">
        <v>235</v>
      </c>
      <c r="D13" t="str">
        <f t="shared" si="1"/>
        <v xml:space="preserve">SG </v>
      </c>
      <c r="E13" t="str">
        <f t="shared" si="2"/>
        <v>Argental</v>
      </c>
    </row>
    <row r="14" spans="1:5" x14ac:dyDescent="0.2">
      <c r="A14" t="str">
        <f t="shared" si="0"/>
        <v>SV Arnach</v>
      </c>
      <c r="C14" t="s">
        <v>238</v>
      </c>
      <c r="D14" t="str">
        <f t="shared" si="1"/>
        <v xml:space="preserve">SV </v>
      </c>
      <c r="E14" t="str">
        <f t="shared" si="2"/>
        <v>Arnach</v>
      </c>
    </row>
    <row r="15" spans="1:5" x14ac:dyDescent="0.2">
      <c r="A15" t="str">
        <f t="shared" si="0"/>
        <v>SV Aßmannshardt</v>
      </c>
      <c r="C15" t="s">
        <v>185</v>
      </c>
      <c r="D15" t="str">
        <f t="shared" si="1"/>
        <v xml:space="preserve">SV </v>
      </c>
      <c r="E15" t="str">
        <f t="shared" si="2"/>
        <v>Aßmannshardt</v>
      </c>
    </row>
    <row r="16" spans="1:5" x14ac:dyDescent="0.2">
      <c r="A16" t="str">
        <f t="shared" si="0"/>
        <v>TSV Attenweiler</v>
      </c>
      <c r="C16" t="s">
        <v>218</v>
      </c>
      <c r="D16" t="str">
        <f t="shared" si="1"/>
        <v xml:space="preserve">TSV </v>
      </c>
      <c r="E16" t="str">
        <f t="shared" si="2"/>
        <v>Attenweiler</v>
      </c>
    </row>
    <row r="17" spans="1:5" x14ac:dyDescent="0.2">
      <c r="A17" t="str">
        <f t="shared" si="0"/>
        <v>SG Aulendorf</v>
      </c>
      <c r="C17" t="s">
        <v>137</v>
      </c>
      <c r="D17" t="str">
        <f t="shared" si="1"/>
        <v xml:space="preserve">SG </v>
      </c>
      <c r="E17" t="str">
        <f t="shared" si="2"/>
        <v>Aulendorf</v>
      </c>
    </row>
    <row r="18" spans="1:5" x14ac:dyDescent="0.2">
      <c r="A18" t="str">
        <f t="shared" si="0"/>
        <v>SV Bad Buchau</v>
      </c>
      <c r="C18" t="s">
        <v>179</v>
      </c>
      <c r="D18" t="str">
        <f t="shared" si="1"/>
        <v xml:space="preserve">SV </v>
      </c>
      <c r="E18" t="str">
        <f t="shared" si="2"/>
        <v>Bad Buchau</v>
      </c>
    </row>
    <row r="19" spans="1:5" x14ac:dyDescent="0.2">
      <c r="A19" t="str">
        <f t="shared" si="0"/>
        <v>TSV Bad Saulgau</v>
      </c>
      <c r="C19" t="s">
        <v>245</v>
      </c>
      <c r="D19" t="str">
        <f t="shared" si="1"/>
        <v xml:space="preserve">TSV </v>
      </c>
      <c r="E19" t="str">
        <f t="shared" si="2"/>
        <v>Bad Saulgau</v>
      </c>
    </row>
    <row r="20" spans="1:5" x14ac:dyDescent="0.2">
      <c r="A20" t="str">
        <f t="shared" si="0"/>
        <v>SZ Bad Saulgau</v>
      </c>
      <c r="C20" t="s">
        <v>152</v>
      </c>
      <c r="D20" t="str">
        <f t="shared" si="1"/>
        <v xml:space="preserve">SZ </v>
      </c>
      <c r="E20" t="str">
        <f t="shared" si="2"/>
        <v>Bad Saulgau</v>
      </c>
    </row>
    <row r="21" spans="1:5" x14ac:dyDescent="0.2">
      <c r="A21" t="str">
        <f t="shared" si="0"/>
        <v>FC Bad Saulgau</v>
      </c>
      <c r="C21" t="s">
        <v>150</v>
      </c>
      <c r="D21" t="str">
        <f t="shared" si="1"/>
        <v xml:space="preserve">FC </v>
      </c>
      <c r="E21" t="str">
        <f t="shared" si="2"/>
        <v>Bad Saulgau</v>
      </c>
    </row>
    <row r="22" spans="1:5" x14ac:dyDescent="0.2">
      <c r="A22" t="str">
        <f t="shared" si="0"/>
        <v>TV Bad Schussenried</v>
      </c>
      <c r="C22" t="s">
        <v>208</v>
      </c>
      <c r="D22" t="str">
        <f t="shared" si="1"/>
        <v xml:space="preserve">TV </v>
      </c>
      <c r="E22" t="str">
        <f t="shared" si="2"/>
        <v>Bad Schussenried</v>
      </c>
    </row>
    <row r="23" spans="1:5" x14ac:dyDescent="0.2">
      <c r="A23" t="str">
        <f t="shared" si="0"/>
        <v>TG Bad Waldsee</v>
      </c>
      <c r="C23" t="s">
        <v>270</v>
      </c>
      <c r="D23" t="str">
        <f t="shared" si="1"/>
        <v xml:space="preserve">TG </v>
      </c>
      <c r="E23" t="str">
        <f t="shared" si="2"/>
        <v>Bad Waldsee</v>
      </c>
    </row>
    <row r="24" spans="1:5" x14ac:dyDescent="0.2">
      <c r="A24" t="str">
        <f t="shared" si="0"/>
        <v>TSG Bad Wurzach</v>
      </c>
      <c r="C24" t="s">
        <v>273</v>
      </c>
      <c r="D24" t="str">
        <f t="shared" si="1"/>
        <v xml:space="preserve">TSG </v>
      </c>
      <c r="E24" t="str">
        <f t="shared" si="2"/>
        <v>Bad Wurzach</v>
      </c>
    </row>
    <row r="25" spans="1:5" x14ac:dyDescent="0.2">
      <c r="A25" t="str">
        <f t="shared" si="0"/>
        <v>SG Baienfurt</v>
      </c>
      <c r="C25" t="s">
        <v>209</v>
      </c>
      <c r="D25" t="str">
        <f t="shared" si="1"/>
        <v xml:space="preserve">SG </v>
      </c>
      <c r="E25" t="str">
        <f t="shared" si="2"/>
        <v>Baienfurt</v>
      </c>
    </row>
    <row r="26" spans="1:5" x14ac:dyDescent="0.2">
      <c r="A26" t="str">
        <f t="shared" si="0"/>
        <v>SV Baindt</v>
      </c>
      <c r="C26" t="s">
        <v>296</v>
      </c>
      <c r="D26" t="str">
        <f t="shared" si="1"/>
        <v xml:space="preserve">SV </v>
      </c>
      <c r="E26" t="str">
        <f t="shared" si="2"/>
        <v>Baindt</v>
      </c>
    </row>
    <row r="27" spans="1:5" x14ac:dyDescent="0.2">
      <c r="A27" t="str">
        <f t="shared" si="0"/>
        <v>TSV Berg</v>
      </c>
      <c r="C27" t="s">
        <v>140</v>
      </c>
      <c r="D27" t="str">
        <f t="shared" si="1"/>
        <v xml:space="preserve">TSV </v>
      </c>
      <c r="E27" t="str">
        <f t="shared" si="2"/>
        <v>Berg</v>
      </c>
    </row>
    <row r="28" spans="1:5" x14ac:dyDescent="0.2">
      <c r="A28" t="str">
        <f t="shared" si="0"/>
        <v>SV Bergatreute</v>
      </c>
      <c r="C28" t="s">
        <v>228</v>
      </c>
      <c r="D28" t="str">
        <f t="shared" si="1"/>
        <v xml:space="preserve">SV </v>
      </c>
      <c r="E28" t="str">
        <f t="shared" si="2"/>
        <v>Bergatreute</v>
      </c>
    </row>
    <row r="29" spans="1:5" x14ac:dyDescent="0.2">
      <c r="A29" t="str">
        <f t="shared" si="0"/>
        <v>SV Beuren</v>
      </c>
      <c r="C29" t="s">
        <v>134</v>
      </c>
      <c r="D29" t="str">
        <f t="shared" si="1"/>
        <v xml:space="preserve">SV </v>
      </c>
      <c r="E29" t="str">
        <f t="shared" si="2"/>
        <v>Beuren</v>
      </c>
    </row>
    <row r="30" spans="1:5" x14ac:dyDescent="0.2">
      <c r="A30" t="str">
        <f t="shared" si="0"/>
        <v>TG Biberach</v>
      </c>
      <c r="C30" t="s">
        <v>277</v>
      </c>
      <c r="D30" t="str">
        <f t="shared" si="1"/>
        <v xml:space="preserve">TG </v>
      </c>
      <c r="E30" t="str">
        <f t="shared" si="2"/>
        <v>Biberach</v>
      </c>
    </row>
    <row r="31" spans="1:5" x14ac:dyDescent="0.2">
      <c r="A31" t="str">
        <f t="shared" ref="A31:A62" si="3">D31 &amp; "" &amp; E31</f>
        <v>PSV Biberach</v>
      </c>
      <c r="C31" t="s">
        <v>145</v>
      </c>
      <c r="D31" t="str">
        <f t="shared" ref="D31:D62" si="4">LEFT(C31,FIND(" ",C31))</f>
        <v xml:space="preserve">PSV </v>
      </c>
      <c r="E31" t="str">
        <f t="shared" ref="E31:E62" si="5">RIGHT(C31,LEN(C31)-FIND(" ",C31))</f>
        <v>Biberach</v>
      </c>
    </row>
    <row r="32" spans="1:5" x14ac:dyDescent="0.2">
      <c r="A32" t="str">
        <f t="shared" si="3"/>
        <v>SV Binzwangen</v>
      </c>
      <c r="C32" t="s">
        <v>203</v>
      </c>
      <c r="D32" t="str">
        <f t="shared" si="4"/>
        <v xml:space="preserve">SV </v>
      </c>
      <c r="E32" t="str">
        <f t="shared" si="5"/>
        <v>Binzwangen</v>
      </c>
    </row>
    <row r="33" spans="1:5" x14ac:dyDescent="0.2">
      <c r="A33" t="str">
        <f t="shared" si="3"/>
        <v>SV Birkenhard</v>
      </c>
      <c r="C33" t="s">
        <v>177</v>
      </c>
      <c r="D33" t="str">
        <f t="shared" si="4"/>
        <v xml:space="preserve">SV </v>
      </c>
      <c r="E33" t="str">
        <f t="shared" si="5"/>
        <v>Birkenhard</v>
      </c>
    </row>
    <row r="34" spans="1:5" x14ac:dyDescent="0.2">
      <c r="A34" t="str">
        <f t="shared" si="3"/>
        <v>FC Blau-Weiß Bellamont</v>
      </c>
      <c r="C34" t="s">
        <v>146</v>
      </c>
      <c r="D34" t="str">
        <f t="shared" si="4"/>
        <v xml:space="preserve">FC </v>
      </c>
      <c r="E34" t="str">
        <f t="shared" si="5"/>
        <v>Blau-Weiß Bellamont</v>
      </c>
    </row>
    <row r="35" spans="1:5" x14ac:dyDescent="0.2">
      <c r="A35" t="str">
        <f t="shared" si="3"/>
        <v>SV Blitzenreute</v>
      </c>
      <c r="C35" t="s">
        <v>292</v>
      </c>
      <c r="D35" t="str">
        <f t="shared" si="4"/>
        <v xml:space="preserve">SV </v>
      </c>
      <c r="E35" t="str">
        <f t="shared" si="5"/>
        <v>Blitzenreute</v>
      </c>
    </row>
    <row r="36" spans="1:5" x14ac:dyDescent="0.2">
      <c r="A36" t="str">
        <f t="shared" si="3"/>
        <v>SC Blönried</v>
      </c>
      <c r="C36" t="s">
        <v>244</v>
      </c>
      <c r="D36" t="str">
        <f t="shared" si="4"/>
        <v xml:space="preserve">SC </v>
      </c>
      <c r="E36" t="str">
        <f t="shared" si="5"/>
        <v>Blönried</v>
      </c>
    </row>
    <row r="37" spans="1:5" x14ac:dyDescent="0.2">
      <c r="A37" t="str">
        <f t="shared" si="3"/>
        <v>TSV Bodnegg</v>
      </c>
      <c r="C37" t="s">
        <v>141</v>
      </c>
      <c r="D37" t="str">
        <f t="shared" si="4"/>
        <v xml:space="preserve">TSV </v>
      </c>
      <c r="E37" t="str">
        <f t="shared" si="5"/>
        <v>Bodnegg</v>
      </c>
    </row>
    <row r="38" spans="1:5" x14ac:dyDescent="0.2">
      <c r="A38" t="str">
        <f t="shared" si="3"/>
        <v>SF Bodnegg</v>
      </c>
      <c r="C38" t="s">
        <v>147</v>
      </c>
      <c r="D38" t="str">
        <f t="shared" si="4"/>
        <v xml:space="preserve">SF </v>
      </c>
      <c r="E38" t="str">
        <f t="shared" si="5"/>
        <v>Bodnegg</v>
      </c>
    </row>
    <row r="39" spans="1:5" x14ac:dyDescent="0.2">
      <c r="A39" t="str">
        <f t="shared" si="3"/>
        <v>SV Braunenweiler</v>
      </c>
      <c r="C39" t="s">
        <v>197</v>
      </c>
      <c r="D39" t="str">
        <f t="shared" si="4"/>
        <v xml:space="preserve">SV </v>
      </c>
      <c r="E39" t="str">
        <f t="shared" si="5"/>
        <v>Braunenweiler</v>
      </c>
    </row>
    <row r="40" spans="1:5" x14ac:dyDescent="0.2">
      <c r="A40" t="str">
        <f t="shared" si="3"/>
        <v>VfL Brochenzell</v>
      </c>
      <c r="C40" t="s">
        <v>215</v>
      </c>
      <c r="D40" t="str">
        <f t="shared" si="4"/>
        <v xml:space="preserve">VfL </v>
      </c>
      <c r="E40" t="str">
        <f t="shared" si="5"/>
        <v>Brochenzell</v>
      </c>
    </row>
    <row r="41" spans="1:5" x14ac:dyDescent="0.2">
      <c r="A41" t="str">
        <f t="shared" si="3"/>
        <v>SF Bussen</v>
      </c>
      <c r="C41" t="s">
        <v>221</v>
      </c>
      <c r="D41" t="str">
        <f t="shared" si="4"/>
        <v xml:space="preserve">SF </v>
      </c>
      <c r="E41" t="str">
        <f t="shared" si="5"/>
        <v>Bussen</v>
      </c>
    </row>
    <row r="42" spans="1:5" x14ac:dyDescent="0.2">
      <c r="A42" t="str">
        <f t="shared" si="3"/>
        <v>SG Christazhofen</v>
      </c>
      <c r="C42" t="s">
        <v>220</v>
      </c>
      <c r="D42" t="str">
        <f t="shared" si="4"/>
        <v xml:space="preserve">SG </v>
      </c>
      <c r="E42" t="str">
        <f t="shared" si="5"/>
        <v>Christazhofen</v>
      </c>
    </row>
    <row r="43" spans="1:5" x14ac:dyDescent="0.2">
      <c r="A43" t="str">
        <f t="shared" si="3"/>
        <v>SV Daugendorf</v>
      </c>
      <c r="C43" t="s">
        <v>149</v>
      </c>
      <c r="D43" t="str">
        <f t="shared" si="4"/>
        <v xml:space="preserve">SV </v>
      </c>
      <c r="E43" t="str">
        <f t="shared" si="5"/>
        <v>Daugendorf</v>
      </c>
    </row>
    <row r="44" spans="1:5" x14ac:dyDescent="0.2">
      <c r="A44" t="str">
        <f t="shared" si="3"/>
        <v>VfF Deggenhaus</v>
      </c>
      <c r="C44" t="s">
        <v>192</v>
      </c>
      <c r="D44" t="str">
        <f t="shared" si="4"/>
        <v xml:space="preserve">VfF </v>
      </c>
      <c r="E44" t="str">
        <f t="shared" si="5"/>
        <v>Deggenhaus</v>
      </c>
    </row>
    <row r="45" spans="1:5" x14ac:dyDescent="0.2">
      <c r="A45" t="str">
        <f t="shared" si="3"/>
        <v>SV Deuchelried</v>
      </c>
      <c r="C45" t="s">
        <v>162</v>
      </c>
      <c r="D45" t="str">
        <f t="shared" si="4"/>
        <v xml:space="preserve">SV </v>
      </c>
      <c r="E45" t="str">
        <f t="shared" si="5"/>
        <v>Deuchelried</v>
      </c>
    </row>
    <row r="46" spans="1:5" x14ac:dyDescent="0.2">
      <c r="A46" t="str">
        <f t="shared" si="3"/>
        <v>GG Deuchelried</v>
      </c>
      <c r="C46" t="s">
        <v>175</v>
      </c>
      <c r="D46" t="str">
        <f t="shared" si="4"/>
        <v xml:space="preserve">GG </v>
      </c>
      <c r="E46" t="str">
        <f t="shared" si="5"/>
        <v>Deuchelried</v>
      </c>
    </row>
    <row r="47" spans="1:5" x14ac:dyDescent="0.2">
      <c r="A47" t="str">
        <f t="shared" si="3"/>
        <v>SV Diepoldshofen</v>
      </c>
      <c r="C47" t="s">
        <v>293</v>
      </c>
      <c r="D47" t="str">
        <f t="shared" si="4"/>
        <v xml:space="preserve">SV </v>
      </c>
      <c r="E47" t="str">
        <f t="shared" si="5"/>
        <v>Diepoldshofen</v>
      </c>
    </row>
    <row r="48" spans="1:5" x14ac:dyDescent="0.2">
      <c r="A48" t="str">
        <f t="shared" si="3"/>
        <v>SV Dieterskirch</v>
      </c>
      <c r="C48" t="s">
        <v>217</v>
      </c>
      <c r="D48" t="str">
        <f t="shared" si="4"/>
        <v xml:space="preserve">SV </v>
      </c>
      <c r="E48" t="str">
        <f t="shared" si="5"/>
        <v>Dieterskirch</v>
      </c>
    </row>
    <row r="49" spans="1:5" x14ac:dyDescent="0.2">
      <c r="A49" t="str">
        <f t="shared" si="3"/>
        <v>SV Dietmanns</v>
      </c>
      <c r="C49" t="s">
        <v>271</v>
      </c>
      <c r="D49" t="str">
        <f t="shared" si="4"/>
        <v xml:space="preserve">SV </v>
      </c>
      <c r="E49" t="str">
        <f t="shared" si="5"/>
        <v>Dietmanns</v>
      </c>
    </row>
    <row r="50" spans="1:5" x14ac:dyDescent="0.2">
      <c r="A50" t="str">
        <f t="shared" si="3"/>
        <v>SV Dürmentingen</v>
      </c>
      <c r="C50" t="s">
        <v>253</v>
      </c>
      <c r="D50" t="str">
        <f t="shared" si="4"/>
        <v xml:space="preserve">SV </v>
      </c>
      <c r="E50" t="str">
        <f t="shared" si="5"/>
        <v>Dürmentingen</v>
      </c>
    </row>
    <row r="51" spans="1:5" x14ac:dyDescent="0.2">
      <c r="A51" t="str">
        <f t="shared" si="3"/>
        <v>SC Ebenweiler</v>
      </c>
      <c r="C51" t="s">
        <v>280</v>
      </c>
      <c r="D51" t="str">
        <f t="shared" si="4"/>
        <v xml:space="preserve">SC </v>
      </c>
      <c r="E51" t="str">
        <f t="shared" si="5"/>
        <v>Ebenweiler</v>
      </c>
    </row>
    <row r="52" spans="1:5" x14ac:dyDescent="0.2">
      <c r="A52" t="str">
        <f t="shared" si="3"/>
        <v>SV Eberhardzell</v>
      </c>
      <c r="C52" t="s">
        <v>138</v>
      </c>
      <c r="D52" t="str">
        <f t="shared" si="4"/>
        <v xml:space="preserve">SV </v>
      </c>
      <c r="E52" t="str">
        <f t="shared" si="5"/>
        <v>Eberhardzell</v>
      </c>
    </row>
    <row r="53" spans="1:5" x14ac:dyDescent="0.2">
      <c r="A53" t="str">
        <f t="shared" si="3"/>
        <v>SV Ebersbach</v>
      </c>
      <c r="C53" t="s">
        <v>212</v>
      </c>
      <c r="D53" t="str">
        <f t="shared" si="4"/>
        <v xml:space="preserve">SV </v>
      </c>
      <c r="E53" t="str">
        <f t="shared" si="5"/>
        <v>Ebersbach</v>
      </c>
    </row>
    <row r="54" spans="1:5" x14ac:dyDescent="0.2">
      <c r="A54" t="str">
        <f t="shared" si="3"/>
        <v>SF Egelfingen</v>
      </c>
      <c r="C54" t="s">
        <v>241</v>
      </c>
      <c r="D54" t="str">
        <f t="shared" si="4"/>
        <v xml:space="preserve">SF </v>
      </c>
      <c r="E54" t="str">
        <f t="shared" si="5"/>
        <v>Egelfingen</v>
      </c>
    </row>
    <row r="55" spans="1:5" x14ac:dyDescent="0.2">
      <c r="A55" t="str">
        <f t="shared" si="3"/>
        <v>SV Eglofs</v>
      </c>
      <c r="C55" t="s">
        <v>251</v>
      </c>
      <c r="D55" t="str">
        <f t="shared" si="4"/>
        <v xml:space="preserve">SV </v>
      </c>
      <c r="E55" t="str">
        <f t="shared" si="5"/>
        <v>Eglofs</v>
      </c>
    </row>
    <row r="56" spans="1:5" x14ac:dyDescent="0.2">
      <c r="A56" t="str">
        <f t="shared" si="3"/>
        <v>Freizeitclub Eichenau</v>
      </c>
      <c r="C56" t="s">
        <v>230</v>
      </c>
      <c r="D56" t="str">
        <f t="shared" si="4"/>
        <v xml:space="preserve">Freizeitclub </v>
      </c>
      <c r="E56" t="str">
        <f t="shared" si="5"/>
        <v>Eichenau</v>
      </c>
    </row>
    <row r="57" spans="1:5" x14ac:dyDescent="0.2">
      <c r="A57" t="str">
        <f t="shared" si="3"/>
        <v>SV Eintracht Seekirch</v>
      </c>
      <c r="C57" t="s">
        <v>301</v>
      </c>
      <c r="D57" t="str">
        <f t="shared" si="4"/>
        <v xml:space="preserve">SV </v>
      </c>
      <c r="E57" t="str">
        <f t="shared" si="5"/>
        <v>Eintracht Seekirch</v>
      </c>
    </row>
    <row r="58" spans="1:5" x14ac:dyDescent="0.2">
      <c r="A58" t="str">
        <f t="shared" si="3"/>
        <v>TV Eisenharz</v>
      </c>
      <c r="C58" t="s">
        <v>196</v>
      </c>
      <c r="D58" t="str">
        <f t="shared" si="4"/>
        <v xml:space="preserve">TV </v>
      </c>
      <c r="E58" t="str">
        <f t="shared" si="5"/>
        <v>Eisenharz</v>
      </c>
    </row>
    <row r="59" spans="1:5" x14ac:dyDescent="0.2">
      <c r="A59" t="str">
        <f t="shared" si="3"/>
        <v>SV Ellwangen</v>
      </c>
      <c r="C59" t="s">
        <v>282</v>
      </c>
      <c r="D59" t="str">
        <f t="shared" si="4"/>
        <v xml:space="preserve">SV </v>
      </c>
      <c r="E59" t="str">
        <f t="shared" si="5"/>
        <v>Ellwangen</v>
      </c>
    </row>
    <row r="60" spans="1:5" x14ac:dyDescent="0.2">
      <c r="A60" t="str">
        <f t="shared" si="3"/>
        <v>TSV Eriskirch</v>
      </c>
      <c r="C60" t="s">
        <v>250</v>
      </c>
      <c r="D60" t="str">
        <f t="shared" si="4"/>
        <v xml:space="preserve">TSV </v>
      </c>
      <c r="E60" t="str">
        <f t="shared" si="5"/>
        <v>Eriskirch</v>
      </c>
    </row>
    <row r="61" spans="1:5" x14ac:dyDescent="0.2">
      <c r="A61" t="str">
        <f t="shared" si="3"/>
        <v>SV Erlenmoos</v>
      </c>
      <c r="C61" t="s">
        <v>157</v>
      </c>
      <c r="D61" t="str">
        <f t="shared" si="4"/>
        <v xml:space="preserve">SV </v>
      </c>
      <c r="E61" t="str">
        <f t="shared" si="5"/>
        <v>Erlenmoos</v>
      </c>
    </row>
    <row r="62" spans="1:5" x14ac:dyDescent="0.2">
      <c r="A62" t="str">
        <f t="shared" si="3"/>
        <v>TSV Ertingen</v>
      </c>
      <c r="C62" t="s">
        <v>265</v>
      </c>
      <c r="D62" t="str">
        <f t="shared" si="4"/>
        <v xml:space="preserve">TSV </v>
      </c>
      <c r="E62" t="str">
        <f t="shared" si="5"/>
        <v>Ertingen</v>
      </c>
    </row>
    <row r="63" spans="1:5" x14ac:dyDescent="0.2">
      <c r="A63" t="str">
        <f t="shared" ref="A63:A95" si="6">D63 &amp; "" &amp; E63</f>
        <v>TSV Eschach</v>
      </c>
      <c r="C63" t="s">
        <v>164</v>
      </c>
      <c r="D63" t="str">
        <f t="shared" ref="D63:D95" si="7">LEFT(C63,FIND(" ",C63))</f>
        <v xml:space="preserve">TSV </v>
      </c>
      <c r="E63" t="str">
        <f t="shared" ref="E63:E95" si="8">RIGHT(C63,LEN(C63)-FIND(" ",C63))</f>
        <v>Eschach</v>
      </c>
    </row>
    <row r="64" spans="1:5" x14ac:dyDescent="0.2">
      <c r="A64" t="str">
        <f t="shared" si="6"/>
        <v>TV Essendorf</v>
      </c>
      <c r="C64" t="s">
        <v>289</v>
      </c>
      <c r="D64" t="str">
        <f t="shared" si="7"/>
        <v xml:space="preserve">TV </v>
      </c>
      <c r="E64" t="str">
        <f t="shared" si="8"/>
        <v>Essendorf</v>
      </c>
    </row>
    <row r="65" spans="1:5" x14ac:dyDescent="0.2">
      <c r="A65" t="str">
        <f t="shared" si="6"/>
        <v>SV Ettenkirch</v>
      </c>
      <c r="C65" t="s">
        <v>303</v>
      </c>
      <c r="D65" t="str">
        <f t="shared" si="7"/>
        <v xml:space="preserve">SV </v>
      </c>
      <c r="E65" t="str">
        <f t="shared" si="8"/>
        <v>Ettenkirch</v>
      </c>
    </row>
    <row r="66" spans="1:5" x14ac:dyDescent="0.2">
      <c r="A66" t="str">
        <f t="shared" si="6"/>
        <v>SLV Falken Wangen</v>
      </c>
      <c r="C66" t="s">
        <v>130</v>
      </c>
      <c r="D66" t="str">
        <f t="shared" si="7"/>
        <v xml:space="preserve">SLV </v>
      </c>
      <c r="E66" t="str">
        <f t="shared" si="8"/>
        <v>Falken Wangen</v>
      </c>
    </row>
    <row r="67" spans="1:5" x14ac:dyDescent="0.2">
      <c r="A67" t="str">
        <f t="shared" si="6"/>
        <v>SV Fischbach</v>
      </c>
      <c r="C67" t="s">
        <v>133</v>
      </c>
      <c r="D67" t="str">
        <f t="shared" si="7"/>
        <v xml:space="preserve">SV </v>
      </c>
      <c r="E67" t="str">
        <f t="shared" si="8"/>
        <v>Fischbach</v>
      </c>
    </row>
    <row r="68" spans="1:5" x14ac:dyDescent="0.2">
      <c r="A68" t="str">
        <f t="shared" si="6"/>
        <v>SV Fleischwangen</v>
      </c>
      <c r="C68" t="s">
        <v>223</v>
      </c>
      <c r="D68" t="str">
        <f t="shared" si="7"/>
        <v xml:space="preserve">SV </v>
      </c>
      <c r="E68" t="str">
        <f t="shared" si="8"/>
        <v>Fleischwangen</v>
      </c>
    </row>
    <row r="69" spans="1:5" x14ac:dyDescent="0.2">
      <c r="A69" t="str">
        <f t="shared" si="6"/>
        <v>VfB Friedrichshafen</v>
      </c>
      <c r="C69" t="s">
        <v>281</v>
      </c>
      <c r="D69" t="str">
        <f t="shared" si="7"/>
        <v xml:space="preserve">VfB </v>
      </c>
      <c r="E69" t="str">
        <f t="shared" si="8"/>
        <v>Friedrichshafen</v>
      </c>
    </row>
    <row r="70" spans="1:5" x14ac:dyDescent="0.2">
      <c r="A70" t="str">
        <f t="shared" si="6"/>
        <v>TS Friedrichshafen</v>
      </c>
      <c r="C70" t="s">
        <v>160</v>
      </c>
      <c r="D70" t="str">
        <f t="shared" si="7"/>
        <v xml:space="preserve">TS </v>
      </c>
      <c r="E70" t="str">
        <f t="shared" si="8"/>
        <v>Friedrichshafen</v>
      </c>
    </row>
    <row r="71" spans="1:5" x14ac:dyDescent="0.2">
      <c r="A71" t="str">
        <f t="shared" si="6"/>
        <v>SF Friedrichshafen</v>
      </c>
      <c r="C71" t="s">
        <v>213</v>
      </c>
      <c r="D71" t="str">
        <f t="shared" si="7"/>
        <v xml:space="preserve">SF </v>
      </c>
      <c r="E71" t="str">
        <f t="shared" si="8"/>
        <v>Friedrichshafen</v>
      </c>
    </row>
    <row r="72" spans="1:5" x14ac:dyDescent="0.2">
      <c r="A72" t="str">
        <f t="shared" si="6"/>
        <v>SC Friedrichshafen</v>
      </c>
      <c r="C72" t="s">
        <v>299</v>
      </c>
      <c r="D72" t="str">
        <f t="shared" si="7"/>
        <v xml:space="preserve">SC </v>
      </c>
      <c r="E72" t="str">
        <f t="shared" si="8"/>
        <v>Friedrichshafen</v>
      </c>
    </row>
    <row r="73" spans="1:5" x14ac:dyDescent="0.2">
      <c r="A73" t="str">
        <f t="shared" si="6"/>
        <v>PSG Friedrichshafen</v>
      </c>
      <c r="C73" t="s">
        <v>139</v>
      </c>
      <c r="D73" t="str">
        <f t="shared" si="7"/>
        <v xml:space="preserve">PSG </v>
      </c>
      <c r="E73" t="str">
        <f t="shared" si="8"/>
        <v>Friedrichshafen</v>
      </c>
    </row>
    <row r="74" spans="1:5" x14ac:dyDescent="0.2">
      <c r="A74" t="str">
        <f t="shared" si="6"/>
        <v>FC Friedrichshafen</v>
      </c>
      <c r="C74" t="s">
        <v>201</v>
      </c>
      <c r="D74" t="str">
        <f t="shared" si="7"/>
        <v xml:space="preserve">FC </v>
      </c>
      <c r="E74" t="str">
        <f t="shared" si="8"/>
        <v>Friedrichshafen</v>
      </c>
    </row>
    <row r="75" spans="1:5" x14ac:dyDescent="0.2">
      <c r="A75" t="str">
        <f t="shared" si="6"/>
        <v>BSV Friedrichshafen</v>
      </c>
      <c r="C75" t="s">
        <v>286</v>
      </c>
      <c r="D75" t="str">
        <f t="shared" si="7"/>
        <v xml:space="preserve">BSV </v>
      </c>
      <c r="E75" t="str">
        <f t="shared" si="8"/>
        <v>Friedrichshafen</v>
      </c>
    </row>
    <row r="76" spans="1:5" x14ac:dyDescent="0.2">
      <c r="A76" t="str">
        <f t="shared" si="6"/>
        <v>TSV Friedrichshafen-Fischbach</v>
      </c>
      <c r="C76" t="s">
        <v>180</v>
      </c>
      <c r="D76" t="str">
        <f t="shared" si="7"/>
        <v xml:space="preserve">TSV </v>
      </c>
      <c r="E76" t="str">
        <f t="shared" si="8"/>
        <v>Friedrichshafen-Fischbach</v>
      </c>
    </row>
    <row r="77" spans="1:5" x14ac:dyDescent="0.2">
      <c r="A77" t="str">
        <f t="shared" si="6"/>
        <v>SV Fronhofen</v>
      </c>
      <c r="C77" t="s">
        <v>168</v>
      </c>
      <c r="D77" t="str">
        <f t="shared" si="7"/>
        <v xml:space="preserve">SV </v>
      </c>
      <c r="E77" t="str">
        <f t="shared" si="8"/>
        <v>Fronhofen</v>
      </c>
    </row>
    <row r="78" spans="1:5" x14ac:dyDescent="0.2">
      <c r="A78" t="str">
        <f t="shared" si="6"/>
        <v>SKC Gebertshaus-Kehlen</v>
      </c>
      <c r="C78" t="s">
        <v>204</v>
      </c>
      <c r="D78" t="str">
        <f t="shared" si="7"/>
        <v xml:space="preserve">SKC </v>
      </c>
      <c r="E78" t="str">
        <f t="shared" si="8"/>
        <v>Gebertshaus-Kehlen</v>
      </c>
    </row>
    <row r="79" spans="1:5" x14ac:dyDescent="0.2">
      <c r="A79" t="str">
        <f t="shared" si="6"/>
        <v>SV Gebrazhofen</v>
      </c>
      <c r="C79" t="s">
        <v>276</v>
      </c>
      <c r="D79" t="str">
        <f t="shared" si="7"/>
        <v xml:space="preserve">SV </v>
      </c>
      <c r="E79" t="str">
        <f t="shared" si="8"/>
        <v>Gebrazhofen</v>
      </c>
    </row>
    <row r="80" spans="1:5" x14ac:dyDescent="0.2">
      <c r="A80" t="str">
        <f t="shared" si="6"/>
        <v>TSV Grünkraut</v>
      </c>
      <c r="C80" t="s">
        <v>279</v>
      </c>
      <c r="D80" t="str">
        <f t="shared" si="7"/>
        <v xml:space="preserve">TSV </v>
      </c>
      <c r="E80" t="str">
        <f t="shared" si="8"/>
        <v>Grünkraut</v>
      </c>
    </row>
    <row r="81" spans="1:5" x14ac:dyDescent="0.2">
      <c r="A81" t="str">
        <f t="shared" si="6"/>
        <v>VfB Gutenzell</v>
      </c>
      <c r="C81" t="s">
        <v>174</v>
      </c>
      <c r="D81" t="str">
        <f t="shared" si="7"/>
        <v xml:space="preserve">VfB </v>
      </c>
      <c r="E81" t="str">
        <f t="shared" si="8"/>
        <v>Gutenzell</v>
      </c>
    </row>
    <row r="82" spans="1:5" x14ac:dyDescent="0.2">
      <c r="A82" t="str">
        <f t="shared" si="6"/>
        <v>SG Haidgau</v>
      </c>
      <c r="C82" t="s">
        <v>224</v>
      </c>
      <c r="D82" t="str">
        <f t="shared" si="7"/>
        <v xml:space="preserve">SG </v>
      </c>
      <c r="E82" t="str">
        <f t="shared" si="8"/>
        <v>Haidgau</v>
      </c>
    </row>
    <row r="83" spans="1:5" x14ac:dyDescent="0.2">
      <c r="A83" t="str">
        <f t="shared" si="6"/>
        <v>SV Haisterkirch</v>
      </c>
      <c r="C83" t="s">
        <v>187</v>
      </c>
      <c r="D83" t="str">
        <f t="shared" si="7"/>
        <v xml:space="preserve">SV </v>
      </c>
      <c r="E83" t="str">
        <f t="shared" si="8"/>
        <v>Haisterkirch</v>
      </c>
    </row>
    <row r="84" spans="1:5" x14ac:dyDescent="0.2">
      <c r="A84" t="str">
        <f t="shared" si="6"/>
        <v>SV Haslach</v>
      </c>
      <c r="C84" t="s">
        <v>259</v>
      </c>
      <c r="D84" t="str">
        <f t="shared" si="7"/>
        <v xml:space="preserve">SV </v>
      </c>
      <c r="E84" t="str">
        <f t="shared" si="8"/>
        <v>Haslach</v>
      </c>
    </row>
    <row r="85" spans="1:5" x14ac:dyDescent="0.2">
      <c r="A85" t="str">
        <f t="shared" si="6"/>
        <v>SV Hauerz</v>
      </c>
      <c r="C85" t="s">
        <v>268</v>
      </c>
      <c r="D85" t="str">
        <f t="shared" si="7"/>
        <v xml:space="preserve">SV </v>
      </c>
      <c r="E85" t="str">
        <f t="shared" si="8"/>
        <v>Hauerz</v>
      </c>
    </row>
    <row r="86" spans="1:5" x14ac:dyDescent="0.2">
      <c r="A86" t="str">
        <f t="shared" si="6"/>
        <v>SV Herlazhofen</v>
      </c>
      <c r="C86" t="s">
        <v>165</v>
      </c>
      <c r="D86" t="str">
        <f t="shared" si="7"/>
        <v xml:space="preserve">SV </v>
      </c>
      <c r="E86" t="str">
        <f t="shared" si="8"/>
        <v>Herlazhofen</v>
      </c>
    </row>
    <row r="87" spans="1:5" x14ac:dyDescent="0.2">
      <c r="A87" t="str">
        <f t="shared" si="6"/>
        <v>TSV Hochdorf</v>
      </c>
      <c r="C87" t="s">
        <v>129</v>
      </c>
      <c r="D87" t="str">
        <f t="shared" si="7"/>
        <v xml:space="preserve">TSV </v>
      </c>
      <c r="E87" t="str">
        <f t="shared" si="8"/>
        <v>Hochdorf</v>
      </c>
    </row>
    <row r="88" spans="1:5" x14ac:dyDescent="0.2">
      <c r="A88" t="str">
        <f t="shared" si="6"/>
        <v>TSV Hofs</v>
      </c>
      <c r="C88" t="s">
        <v>142</v>
      </c>
      <c r="D88" t="str">
        <f t="shared" si="7"/>
        <v xml:space="preserve">TSV </v>
      </c>
      <c r="E88" t="str">
        <f t="shared" si="8"/>
        <v>Hofs</v>
      </c>
    </row>
    <row r="89" spans="1:5" x14ac:dyDescent="0.2">
      <c r="A89" t="str">
        <f t="shared" si="6"/>
        <v>SV Horgenzell</v>
      </c>
      <c r="C89" t="s">
        <v>193</v>
      </c>
      <c r="D89" t="str">
        <f t="shared" si="7"/>
        <v xml:space="preserve">SV </v>
      </c>
      <c r="E89" t="str">
        <f t="shared" si="8"/>
        <v>Horgenzell</v>
      </c>
    </row>
    <row r="90" spans="1:5" x14ac:dyDescent="0.2">
      <c r="A90" t="str">
        <f t="shared" si="6"/>
        <v>SV Hoßkirch</v>
      </c>
      <c r="C90" t="s">
        <v>153</v>
      </c>
      <c r="D90" t="str">
        <f t="shared" si="7"/>
        <v xml:space="preserve">SV </v>
      </c>
      <c r="E90" t="str">
        <f t="shared" si="8"/>
        <v>Hoßkirch</v>
      </c>
    </row>
    <row r="91" spans="1:5" x14ac:dyDescent="0.2">
      <c r="A91" t="s">
        <v>326</v>
      </c>
      <c r="C91" t="s">
        <v>326</v>
      </c>
      <c r="D91" t="s">
        <v>327</v>
      </c>
      <c r="E91" t="s">
        <v>328</v>
      </c>
    </row>
    <row r="92" spans="1:5" x14ac:dyDescent="0.2">
      <c r="A92" t="str">
        <f t="shared" si="6"/>
        <v>FTV Immenried</v>
      </c>
      <c r="C92" t="s">
        <v>127</v>
      </c>
      <c r="D92" t="str">
        <f t="shared" si="7"/>
        <v xml:space="preserve">FTV </v>
      </c>
      <c r="E92" t="str">
        <f t="shared" si="8"/>
        <v>Immenried</v>
      </c>
    </row>
    <row r="93" spans="1:5" x14ac:dyDescent="0.2">
      <c r="A93" t="str">
        <f t="shared" si="6"/>
        <v>TV Isny</v>
      </c>
      <c r="C93" t="s">
        <v>266</v>
      </c>
      <c r="D93" t="str">
        <f t="shared" si="7"/>
        <v xml:space="preserve">TV </v>
      </c>
      <c r="E93" t="str">
        <f t="shared" si="8"/>
        <v>Isny</v>
      </c>
    </row>
    <row r="94" spans="1:5" x14ac:dyDescent="0.2">
      <c r="A94" t="str">
        <f t="shared" si="6"/>
        <v>PSV Isny</v>
      </c>
      <c r="C94" t="s">
        <v>155</v>
      </c>
      <c r="D94" t="str">
        <f t="shared" si="7"/>
        <v xml:space="preserve">PSV </v>
      </c>
      <c r="E94" t="str">
        <f t="shared" si="8"/>
        <v>Isny</v>
      </c>
    </row>
    <row r="95" spans="1:5" x14ac:dyDescent="0.2">
      <c r="A95" t="str">
        <f t="shared" si="6"/>
        <v>Fechtclub Isny</v>
      </c>
      <c r="C95" t="s">
        <v>159</v>
      </c>
      <c r="D95" t="str">
        <f t="shared" si="7"/>
        <v xml:space="preserve">Fechtclub </v>
      </c>
      <c r="E95" t="str">
        <f t="shared" si="8"/>
        <v>Isny</v>
      </c>
    </row>
    <row r="96" spans="1:5" x14ac:dyDescent="0.2">
      <c r="A96" t="str">
        <f t="shared" ref="A96:A127" si="9">D96 &amp; "" &amp; E96</f>
        <v>SG Ittenhausen</v>
      </c>
      <c r="C96" t="s">
        <v>306</v>
      </c>
      <c r="D96" t="str">
        <f t="shared" ref="D96:D127" si="10">LEFT(C96,FIND(" ",C96))</f>
        <v xml:space="preserve">SG </v>
      </c>
      <c r="E96" t="str">
        <f t="shared" ref="E96:E127" si="11">RIGHT(C96,LEN(C96)-FIND(" ",C96))</f>
        <v>Ittenhausen</v>
      </c>
    </row>
    <row r="97" spans="1:5" x14ac:dyDescent="0.2">
      <c r="A97" t="str">
        <f t="shared" si="9"/>
        <v>SV Kanzach</v>
      </c>
      <c r="C97" t="s">
        <v>181</v>
      </c>
      <c r="D97" t="str">
        <f t="shared" si="10"/>
        <v xml:space="preserve">SV </v>
      </c>
      <c r="E97" t="str">
        <f t="shared" si="11"/>
        <v>Kanzach</v>
      </c>
    </row>
    <row r="98" spans="1:5" x14ac:dyDescent="0.2">
      <c r="A98" t="str">
        <f t="shared" si="9"/>
        <v>SV Karsee</v>
      </c>
      <c r="C98" t="s">
        <v>206</v>
      </c>
      <c r="D98" t="str">
        <f t="shared" si="10"/>
        <v xml:space="preserve">SV </v>
      </c>
      <c r="E98" t="str">
        <f t="shared" si="11"/>
        <v>Karsee</v>
      </c>
    </row>
    <row r="99" spans="1:5" x14ac:dyDescent="0.2">
      <c r="A99" t="str">
        <f t="shared" si="9"/>
        <v>SSV Kau</v>
      </c>
      <c r="C99" t="s">
        <v>302</v>
      </c>
      <c r="D99" t="str">
        <f t="shared" si="10"/>
        <v xml:space="preserve">SSV </v>
      </c>
      <c r="E99" t="str">
        <f t="shared" si="11"/>
        <v>Kau</v>
      </c>
    </row>
    <row r="100" spans="1:5" x14ac:dyDescent="0.2">
      <c r="A100" t="str">
        <f t="shared" si="9"/>
        <v>SV Kehlen</v>
      </c>
      <c r="C100" t="s">
        <v>283</v>
      </c>
      <c r="D100" t="str">
        <f t="shared" si="10"/>
        <v xml:space="preserve">SV </v>
      </c>
      <c r="E100" t="str">
        <f t="shared" si="11"/>
        <v>Kehlen</v>
      </c>
    </row>
    <row r="101" spans="1:5" x14ac:dyDescent="0.2">
      <c r="A101" t="str">
        <f t="shared" si="9"/>
        <v>SV Kirchdorf</v>
      </c>
      <c r="C101" t="s">
        <v>274</v>
      </c>
      <c r="D101" t="str">
        <f t="shared" si="10"/>
        <v xml:space="preserve">SV </v>
      </c>
      <c r="E101" t="str">
        <f t="shared" si="11"/>
        <v>Kirchdorf</v>
      </c>
    </row>
    <row r="102" spans="1:5" x14ac:dyDescent="0.2">
      <c r="A102" t="str">
        <f t="shared" si="9"/>
        <v>SG Kißlegg</v>
      </c>
      <c r="C102" t="s">
        <v>307</v>
      </c>
      <c r="D102" t="str">
        <f t="shared" si="10"/>
        <v xml:space="preserve">SG </v>
      </c>
      <c r="E102" t="str">
        <f t="shared" si="11"/>
        <v>Kißlegg</v>
      </c>
    </row>
    <row r="103" spans="1:5" x14ac:dyDescent="0.2">
      <c r="A103" t="str">
        <f t="shared" si="9"/>
        <v>SC Kleinhaslach</v>
      </c>
      <c r="C103" t="s">
        <v>182</v>
      </c>
      <c r="D103" t="str">
        <f t="shared" si="10"/>
        <v xml:space="preserve">SC </v>
      </c>
      <c r="E103" t="str">
        <f t="shared" si="11"/>
        <v>Kleinhaslach</v>
      </c>
    </row>
    <row r="104" spans="1:5" x14ac:dyDescent="0.2">
      <c r="A104" t="str">
        <f t="shared" si="9"/>
        <v>TV Kressbronn</v>
      </c>
      <c r="C104" t="s">
        <v>125</v>
      </c>
      <c r="D104" t="str">
        <f t="shared" si="10"/>
        <v xml:space="preserve">TV </v>
      </c>
      <c r="E104" t="str">
        <f t="shared" si="11"/>
        <v>Kressbronn</v>
      </c>
    </row>
    <row r="105" spans="1:5" x14ac:dyDescent="0.2">
      <c r="A105" t="str">
        <f t="shared" si="9"/>
        <v>TSG Landjugendgruppe Unterschwarzach</v>
      </c>
      <c r="C105" t="s">
        <v>190</v>
      </c>
      <c r="D105" t="str">
        <f t="shared" si="10"/>
        <v xml:space="preserve">TSG </v>
      </c>
      <c r="E105" t="str">
        <f t="shared" si="11"/>
        <v>Landjugendgruppe Unterschwarzach</v>
      </c>
    </row>
    <row r="106" spans="1:5" x14ac:dyDescent="0.2">
      <c r="A106" t="str">
        <f t="shared" si="9"/>
        <v>TV Langenargen</v>
      </c>
      <c r="C106" t="s">
        <v>143</v>
      </c>
      <c r="D106" t="str">
        <f t="shared" si="10"/>
        <v xml:space="preserve">TV </v>
      </c>
      <c r="E106" t="str">
        <f t="shared" si="11"/>
        <v>Langenargen</v>
      </c>
    </row>
    <row r="107" spans="1:5" x14ac:dyDescent="0.2">
      <c r="A107" t="str">
        <f t="shared" si="9"/>
        <v>SV Langenenslingen</v>
      </c>
      <c r="C107" t="s">
        <v>288</v>
      </c>
      <c r="D107" t="str">
        <f t="shared" si="10"/>
        <v xml:space="preserve">SV </v>
      </c>
      <c r="E107" t="str">
        <f t="shared" si="11"/>
        <v>Langenenslingen</v>
      </c>
    </row>
    <row r="108" spans="1:5" x14ac:dyDescent="0.2">
      <c r="A108" t="str">
        <f t="shared" si="9"/>
        <v>SV Laupertshausen</v>
      </c>
      <c r="C108" t="s">
        <v>256</v>
      </c>
      <c r="D108" t="str">
        <f t="shared" si="10"/>
        <v xml:space="preserve">SV </v>
      </c>
      <c r="E108" t="str">
        <f t="shared" si="11"/>
        <v>Laupertshausen</v>
      </c>
    </row>
    <row r="109" spans="1:5" x14ac:dyDescent="0.2">
      <c r="A109" t="str">
        <f t="shared" si="9"/>
        <v>TSV Leupolz</v>
      </c>
      <c r="C109" t="s">
        <v>239</v>
      </c>
      <c r="D109" t="str">
        <f t="shared" si="10"/>
        <v xml:space="preserve">TSV </v>
      </c>
      <c r="E109" t="str">
        <f t="shared" si="11"/>
        <v>Leupolz</v>
      </c>
    </row>
    <row r="110" spans="1:5" x14ac:dyDescent="0.2">
      <c r="A110" t="str">
        <f t="shared" si="9"/>
        <v>TSG Leutkirch</v>
      </c>
      <c r="C110" t="s">
        <v>216</v>
      </c>
      <c r="D110" t="str">
        <f t="shared" si="10"/>
        <v xml:space="preserve">TSG </v>
      </c>
      <c r="E110" t="str">
        <f t="shared" si="11"/>
        <v>Leutkirch</v>
      </c>
    </row>
    <row r="111" spans="1:5" x14ac:dyDescent="0.2">
      <c r="A111" t="str">
        <f t="shared" si="9"/>
        <v>TSG Maselheim-Sulmingen</v>
      </c>
      <c r="C111" t="s">
        <v>200</v>
      </c>
      <c r="D111" t="str">
        <f t="shared" si="10"/>
        <v xml:space="preserve">TSG </v>
      </c>
      <c r="E111" t="str">
        <f t="shared" si="11"/>
        <v>Maselheim-Sulmingen</v>
      </c>
    </row>
    <row r="112" spans="1:5" x14ac:dyDescent="0.2">
      <c r="A112" t="str">
        <f t="shared" si="9"/>
        <v>TSV Meckenbeuren</v>
      </c>
      <c r="C112" t="s">
        <v>158</v>
      </c>
      <c r="D112" t="str">
        <f t="shared" si="10"/>
        <v xml:space="preserve">TSV </v>
      </c>
      <c r="E112" t="str">
        <f t="shared" si="11"/>
        <v>Meckenbeuren</v>
      </c>
    </row>
    <row r="113" spans="1:5" x14ac:dyDescent="0.2">
      <c r="A113" t="str">
        <f t="shared" si="9"/>
        <v>SG Mettenberg</v>
      </c>
      <c r="C113" t="s">
        <v>278</v>
      </c>
      <c r="D113" t="str">
        <f t="shared" si="10"/>
        <v xml:space="preserve">SG </v>
      </c>
      <c r="E113" t="str">
        <f t="shared" si="11"/>
        <v>Mettenberg</v>
      </c>
    </row>
    <row r="114" spans="1:5" x14ac:dyDescent="0.2">
      <c r="A114" t="str">
        <f t="shared" si="9"/>
        <v>SC Michelwinnaden</v>
      </c>
      <c r="C114" t="s">
        <v>144</v>
      </c>
      <c r="D114" t="str">
        <f t="shared" si="10"/>
        <v xml:space="preserve">SC </v>
      </c>
      <c r="E114" t="str">
        <f t="shared" si="11"/>
        <v>Michelwinnaden</v>
      </c>
    </row>
    <row r="115" spans="1:5" x14ac:dyDescent="0.2">
      <c r="A115" t="str">
        <f t="shared" si="9"/>
        <v>FC Mittelbiberach</v>
      </c>
      <c r="C115" t="s">
        <v>135</v>
      </c>
      <c r="D115" t="str">
        <f t="shared" si="10"/>
        <v xml:space="preserve">FC </v>
      </c>
      <c r="E115" t="str">
        <f t="shared" si="11"/>
        <v>Mittelbiberach</v>
      </c>
    </row>
    <row r="116" spans="1:5" x14ac:dyDescent="0.2">
      <c r="A116" t="str">
        <f t="shared" si="9"/>
        <v>SV Mittelbuch</v>
      </c>
      <c r="C116" t="s">
        <v>211</v>
      </c>
      <c r="D116" t="str">
        <f t="shared" si="10"/>
        <v xml:space="preserve">SV </v>
      </c>
      <c r="E116" t="str">
        <f t="shared" si="11"/>
        <v>Mittelbuch</v>
      </c>
    </row>
    <row r="117" spans="1:5" x14ac:dyDescent="0.2">
      <c r="A117" t="str">
        <f t="shared" si="9"/>
        <v>SV Mochenwangen</v>
      </c>
      <c r="C117" t="s">
        <v>284</v>
      </c>
      <c r="D117" t="str">
        <f t="shared" si="10"/>
        <v xml:space="preserve">SV </v>
      </c>
      <c r="E117" t="str">
        <f t="shared" si="11"/>
        <v>Mochenwangen</v>
      </c>
    </row>
    <row r="118" spans="1:5" x14ac:dyDescent="0.2">
      <c r="A118" t="str">
        <f t="shared" si="9"/>
        <v>FV Molpertshaus</v>
      </c>
      <c r="C118" t="s">
        <v>167</v>
      </c>
      <c r="D118" t="str">
        <f t="shared" si="10"/>
        <v xml:space="preserve">FV </v>
      </c>
      <c r="E118" t="str">
        <f t="shared" si="11"/>
        <v>Molpertshaus</v>
      </c>
    </row>
    <row r="119" spans="1:5" x14ac:dyDescent="0.2">
      <c r="A119" t="str">
        <f t="shared" si="9"/>
        <v>SV Muttensweiler-Steinhausen</v>
      </c>
      <c r="C119" t="s">
        <v>131</v>
      </c>
      <c r="D119" t="str">
        <f t="shared" si="10"/>
        <v xml:space="preserve">SV </v>
      </c>
      <c r="E119" t="str">
        <f t="shared" si="11"/>
        <v>Muttensweiler-Steinhausen</v>
      </c>
    </row>
    <row r="120" spans="1:5" x14ac:dyDescent="0.2">
      <c r="A120" t="str">
        <f t="shared" si="9"/>
        <v>TSV Neukirch</v>
      </c>
      <c r="C120" t="s">
        <v>229</v>
      </c>
      <c r="D120" t="str">
        <f t="shared" si="10"/>
        <v xml:space="preserve">TSV </v>
      </c>
      <c r="E120" t="str">
        <f t="shared" si="11"/>
        <v>Neukirch</v>
      </c>
    </row>
    <row r="121" spans="1:5" x14ac:dyDescent="0.2">
      <c r="A121" t="str">
        <f t="shared" si="9"/>
        <v>SV Neuravensburg</v>
      </c>
      <c r="C121" t="s">
        <v>161</v>
      </c>
      <c r="D121" t="str">
        <f t="shared" si="10"/>
        <v xml:space="preserve">SV </v>
      </c>
      <c r="E121" t="str">
        <f t="shared" si="11"/>
        <v>Neuravensburg</v>
      </c>
    </row>
    <row r="122" spans="1:5" x14ac:dyDescent="0.2">
      <c r="A122" t="str">
        <f t="shared" si="9"/>
        <v>SGTV Niederwangen</v>
      </c>
      <c r="C122" t="s">
        <v>189</v>
      </c>
      <c r="D122" t="str">
        <f t="shared" si="10"/>
        <v xml:space="preserve">SGTV </v>
      </c>
      <c r="E122" t="str">
        <f t="shared" si="11"/>
        <v>Niederwangen</v>
      </c>
    </row>
    <row r="123" spans="1:5" x14ac:dyDescent="0.2">
      <c r="A123" t="str">
        <f t="shared" si="9"/>
        <v>SF Oberdorf</v>
      </c>
      <c r="C123" t="s">
        <v>199</v>
      </c>
      <c r="D123" t="str">
        <f t="shared" si="10"/>
        <v xml:space="preserve">SF </v>
      </c>
      <c r="E123" t="str">
        <f t="shared" si="11"/>
        <v>Oberdorf</v>
      </c>
    </row>
    <row r="124" spans="1:5" x14ac:dyDescent="0.2">
      <c r="A124" t="str">
        <f t="shared" si="9"/>
        <v>SC Obereisenbach</v>
      </c>
      <c r="C124" t="s">
        <v>154</v>
      </c>
      <c r="D124" t="str">
        <f t="shared" si="10"/>
        <v xml:space="preserve">SC </v>
      </c>
      <c r="E124" t="str">
        <f t="shared" si="11"/>
        <v>Obereisenbach</v>
      </c>
    </row>
    <row r="125" spans="1:5" x14ac:dyDescent="0.2">
      <c r="A125" t="str">
        <f t="shared" si="9"/>
        <v>SV Oberessendorf</v>
      </c>
      <c r="C125" t="s">
        <v>186</v>
      </c>
      <c r="D125" t="str">
        <f t="shared" si="10"/>
        <v xml:space="preserve">SV </v>
      </c>
      <c r="E125" t="str">
        <f t="shared" si="11"/>
        <v>Oberessendorf</v>
      </c>
    </row>
    <row r="126" spans="1:5" x14ac:dyDescent="0.2">
      <c r="A126" t="str">
        <f t="shared" si="9"/>
        <v>TVKT Oberschwaben</v>
      </c>
      <c r="C126" t="s">
        <v>226</v>
      </c>
      <c r="D126" t="str">
        <f t="shared" si="10"/>
        <v xml:space="preserve">TVKT </v>
      </c>
      <c r="E126" t="str">
        <f t="shared" si="11"/>
        <v>Oberschwaben</v>
      </c>
    </row>
    <row r="127" spans="1:5" x14ac:dyDescent="0.2">
      <c r="A127" t="str">
        <f t="shared" si="9"/>
        <v>SV Oberteuringen</v>
      </c>
      <c r="C127" t="s">
        <v>232</v>
      </c>
      <c r="D127" t="str">
        <f t="shared" si="10"/>
        <v xml:space="preserve">SV </v>
      </c>
      <c r="E127" t="str">
        <f t="shared" si="11"/>
        <v>Oberteuringen</v>
      </c>
    </row>
    <row r="128" spans="1:5" x14ac:dyDescent="0.2">
      <c r="A128" t="str">
        <f t="shared" ref="A128:A159" si="12">D128 &amp; "" &amp; E128</f>
        <v>SV Oberzell</v>
      </c>
      <c r="C128" t="s">
        <v>295</v>
      </c>
      <c r="D128" t="str">
        <f t="shared" ref="D128:D159" si="13">LEFT(C128,FIND(" ",C128))</f>
        <v xml:space="preserve">SV </v>
      </c>
      <c r="E128" t="str">
        <f t="shared" ref="E128:E159" si="14">RIGHT(C128,LEN(C128)-FIND(" ",C128))</f>
        <v>Oberzell</v>
      </c>
    </row>
    <row r="129" spans="1:5" x14ac:dyDescent="0.2">
      <c r="A129" t="str">
        <f t="shared" si="12"/>
        <v>SV Ochsenhausen</v>
      </c>
      <c r="C129" t="s">
        <v>262</v>
      </c>
      <c r="D129" t="str">
        <f t="shared" si="13"/>
        <v xml:space="preserve">SV </v>
      </c>
      <c r="E129" t="str">
        <f t="shared" si="14"/>
        <v>Ochsenhausen</v>
      </c>
    </row>
    <row r="130" spans="1:5" x14ac:dyDescent="0.2">
      <c r="A130" t="str">
        <f t="shared" si="12"/>
        <v>SC Ochsenhausen</v>
      </c>
      <c r="C130" t="s">
        <v>300</v>
      </c>
      <c r="D130" t="str">
        <f t="shared" si="13"/>
        <v xml:space="preserve">SC </v>
      </c>
      <c r="E130" t="str">
        <f t="shared" si="14"/>
        <v>Ochsenhausen</v>
      </c>
    </row>
    <row r="131" spans="1:5" x14ac:dyDescent="0.2">
      <c r="A131" t="str">
        <f t="shared" si="12"/>
        <v>ASV Otterswang</v>
      </c>
      <c r="C131" t="s">
        <v>225</v>
      </c>
      <c r="D131" t="str">
        <f t="shared" si="13"/>
        <v xml:space="preserve">ASV </v>
      </c>
      <c r="E131" t="str">
        <f t="shared" si="14"/>
        <v>Otterswang</v>
      </c>
    </row>
    <row r="132" spans="1:5" x14ac:dyDescent="0.2">
      <c r="A132" t="str">
        <f t="shared" si="12"/>
        <v>TSV Ratzenried</v>
      </c>
      <c r="C132" t="s">
        <v>166</v>
      </c>
      <c r="D132" t="str">
        <f t="shared" si="13"/>
        <v xml:space="preserve">TSV </v>
      </c>
      <c r="E132" t="str">
        <f t="shared" si="14"/>
        <v>Ratzenried</v>
      </c>
    </row>
    <row r="133" spans="1:5" x14ac:dyDescent="0.2">
      <c r="A133" t="str">
        <f t="shared" si="12"/>
        <v>TSB Ravensburg</v>
      </c>
      <c r="C133" t="s">
        <v>267</v>
      </c>
      <c r="D133" t="str">
        <f t="shared" si="13"/>
        <v xml:space="preserve">TSB </v>
      </c>
      <c r="E133" t="str">
        <f t="shared" si="14"/>
        <v>Ravensburg</v>
      </c>
    </row>
    <row r="134" spans="1:5" x14ac:dyDescent="0.2">
      <c r="A134" t="str">
        <f t="shared" si="12"/>
        <v>SFV Ravensburg</v>
      </c>
      <c r="C134" t="s">
        <v>231</v>
      </c>
      <c r="D134" t="str">
        <f t="shared" si="13"/>
        <v xml:space="preserve">SFV </v>
      </c>
      <c r="E134" t="str">
        <f t="shared" si="14"/>
        <v>Ravensburg</v>
      </c>
    </row>
    <row r="135" spans="1:5" x14ac:dyDescent="0.2">
      <c r="A135" t="str">
        <f t="shared" si="12"/>
        <v>SC Ravensburg</v>
      </c>
      <c r="C135" t="s">
        <v>287</v>
      </c>
      <c r="D135" t="str">
        <f t="shared" si="13"/>
        <v xml:space="preserve">SC </v>
      </c>
      <c r="E135" t="str">
        <f t="shared" si="14"/>
        <v>Ravensburg</v>
      </c>
    </row>
    <row r="136" spans="1:5" x14ac:dyDescent="0.2">
      <c r="A136" t="str">
        <f t="shared" si="12"/>
        <v>SV Reinstetten</v>
      </c>
      <c r="C136" t="s">
        <v>247</v>
      </c>
      <c r="D136" t="str">
        <f t="shared" si="13"/>
        <v xml:space="preserve">SV </v>
      </c>
      <c r="E136" t="str">
        <f t="shared" si="14"/>
        <v>Reinstetten</v>
      </c>
    </row>
    <row r="137" spans="1:5" x14ac:dyDescent="0.2">
      <c r="A137" t="str">
        <f t="shared" si="12"/>
        <v>TSV Reute</v>
      </c>
      <c r="C137" t="s">
        <v>291</v>
      </c>
      <c r="D137" t="str">
        <f t="shared" si="13"/>
        <v xml:space="preserve">TSV </v>
      </c>
      <c r="E137" t="str">
        <f t="shared" si="14"/>
        <v>Reute</v>
      </c>
    </row>
    <row r="138" spans="1:5" x14ac:dyDescent="0.2">
      <c r="A138" t="str">
        <f t="shared" si="12"/>
        <v>SV Riedhausen</v>
      </c>
      <c r="C138" t="s">
        <v>285</v>
      </c>
      <c r="D138" t="str">
        <f t="shared" si="13"/>
        <v xml:space="preserve">SV </v>
      </c>
      <c r="E138" t="str">
        <f t="shared" si="14"/>
        <v>Riedhausen</v>
      </c>
    </row>
    <row r="139" spans="1:5" x14ac:dyDescent="0.2">
      <c r="A139" t="str">
        <f t="shared" si="12"/>
        <v>TSV Riedlingen</v>
      </c>
      <c r="C139" t="s">
        <v>170</v>
      </c>
      <c r="D139" t="str">
        <f t="shared" si="13"/>
        <v xml:space="preserve">TSV </v>
      </c>
      <c r="E139" t="str">
        <f t="shared" si="14"/>
        <v>Riedlingen</v>
      </c>
    </row>
    <row r="140" spans="1:5" x14ac:dyDescent="0.2">
      <c r="A140" t="str">
        <f t="shared" si="12"/>
        <v>SV Ringschnait</v>
      </c>
      <c r="C140" t="s">
        <v>207</v>
      </c>
      <c r="D140" t="str">
        <f t="shared" si="13"/>
        <v xml:space="preserve">SV </v>
      </c>
      <c r="E140" t="str">
        <f t="shared" si="14"/>
        <v>Ringschnait</v>
      </c>
    </row>
    <row r="141" spans="1:5" x14ac:dyDescent="0.2">
      <c r="A141" t="str">
        <f t="shared" si="12"/>
        <v>SV Rißegg</v>
      </c>
      <c r="C141" t="s">
        <v>257</v>
      </c>
      <c r="D141" t="str">
        <f t="shared" si="13"/>
        <v xml:space="preserve">SV </v>
      </c>
      <c r="E141" t="str">
        <f t="shared" si="14"/>
        <v>Rißegg</v>
      </c>
    </row>
    <row r="142" spans="1:5" x14ac:dyDescent="0.2">
      <c r="A142" t="str">
        <f t="shared" si="12"/>
        <v>TSG Rohrdorf</v>
      </c>
      <c r="C142" t="s">
        <v>275</v>
      </c>
      <c r="D142" t="str">
        <f t="shared" si="13"/>
        <v xml:space="preserve">TSG </v>
      </c>
      <c r="E142" t="str">
        <f t="shared" si="14"/>
        <v>Rohrdorf</v>
      </c>
    </row>
    <row r="143" spans="1:5" x14ac:dyDescent="0.2">
      <c r="A143" t="str">
        <f t="shared" si="12"/>
        <v>TSV Rot an der Rot</v>
      </c>
      <c r="C143" t="s">
        <v>297</v>
      </c>
      <c r="D143" t="str">
        <f t="shared" si="13"/>
        <v xml:space="preserve">TSV </v>
      </c>
      <c r="E143" t="str">
        <f t="shared" si="14"/>
        <v>Rot an der Rot</v>
      </c>
    </row>
    <row r="144" spans="1:5" x14ac:dyDescent="0.2">
      <c r="A144" t="str">
        <f t="shared" si="12"/>
        <v>SV Rottum</v>
      </c>
      <c r="C144" t="s">
        <v>202</v>
      </c>
      <c r="D144" t="str">
        <f t="shared" si="13"/>
        <v xml:space="preserve">SV </v>
      </c>
      <c r="E144" t="str">
        <f t="shared" si="14"/>
        <v>Rottum</v>
      </c>
    </row>
    <row r="145" spans="1:5" x14ac:dyDescent="0.2">
      <c r="A145" t="str">
        <f t="shared" si="12"/>
        <v>SV Schemmerberg</v>
      </c>
      <c r="C145" t="s">
        <v>136</v>
      </c>
      <c r="D145" t="str">
        <f t="shared" si="13"/>
        <v xml:space="preserve">SV </v>
      </c>
      <c r="E145" t="str">
        <f t="shared" si="14"/>
        <v>Schemmerberg</v>
      </c>
    </row>
    <row r="146" spans="1:5" x14ac:dyDescent="0.2">
      <c r="A146" t="str">
        <f t="shared" si="12"/>
        <v>SV Schemmerhofen</v>
      </c>
      <c r="C146" t="s">
        <v>246</v>
      </c>
      <c r="D146" t="str">
        <f t="shared" si="13"/>
        <v xml:space="preserve">SV </v>
      </c>
      <c r="E146" t="str">
        <f t="shared" si="14"/>
        <v>Schemmerhofen</v>
      </c>
    </row>
    <row r="147" spans="1:5" x14ac:dyDescent="0.2">
      <c r="A147" t="str">
        <f t="shared" si="12"/>
        <v>SV Schmalegg</v>
      </c>
      <c r="C147" t="s">
        <v>169</v>
      </c>
      <c r="D147" t="str">
        <f t="shared" si="13"/>
        <v xml:space="preserve">SV </v>
      </c>
      <c r="E147" t="str">
        <f t="shared" si="14"/>
        <v>Schmalegg</v>
      </c>
    </row>
    <row r="148" spans="1:5" x14ac:dyDescent="0.2">
      <c r="A148" t="str">
        <f t="shared" si="12"/>
        <v>SC Schnetzenhausen</v>
      </c>
      <c r="C148" t="s">
        <v>252</v>
      </c>
      <c r="D148" t="str">
        <f t="shared" si="13"/>
        <v xml:space="preserve">SC </v>
      </c>
      <c r="E148" t="str">
        <f t="shared" si="14"/>
        <v>Schnetzenhausen</v>
      </c>
    </row>
    <row r="149" spans="1:5" x14ac:dyDescent="0.2">
      <c r="A149" t="str">
        <f t="shared" si="12"/>
        <v>SG Schomburg</v>
      </c>
      <c r="C149" t="s">
        <v>210</v>
      </c>
      <c r="D149" t="str">
        <f t="shared" si="13"/>
        <v xml:space="preserve">SG </v>
      </c>
      <c r="E149" t="str">
        <f t="shared" si="14"/>
        <v>Schomburg</v>
      </c>
    </row>
    <row r="150" spans="1:5" x14ac:dyDescent="0.2">
      <c r="A150" t="str">
        <f t="shared" si="12"/>
        <v>SV Seibranz</v>
      </c>
      <c r="C150" t="s">
        <v>234</v>
      </c>
      <c r="D150" t="str">
        <f t="shared" si="13"/>
        <v xml:space="preserve">SV </v>
      </c>
      <c r="E150" t="str">
        <f t="shared" si="14"/>
        <v>Seibranz</v>
      </c>
    </row>
    <row r="151" spans="1:5" x14ac:dyDescent="0.2">
      <c r="A151" t="str">
        <f t="shared" si="12"/>
        <v>DAV Sektion Ravensburg</v>
      </c>
      <c r="C151" t="s">
        <v>304</v>
      </c>
      <c r="D151" t="str">
        <f t="shared" si="13"/>
        <v xml:space="preserve">DAV </v>
      </c>
      <c r="E151" t="str">
        <f t="shared" si="14"/>
        <v>Sektion Ravensburg</v>
      </c>
    </row>
    <row r="152" spans="1:5" x14ac:dyDescent="0.2">
      <c r="A152" t="str">
        <f t="shared" si="12"/>
        <v>FV SF Altshausen</v>
      </c>
      <c r="C152" t="s">
        <v>248</v>
      </c>
      <c r="D152" t="str">
        <f t="shared" si="13"/>
        <v xml:space="preserve">FV </v>
      </c>
      <c r="E152" t="str">
        <f t="shared" si="14"/>
        <v>SF Altshausen</v>
      </c>
    </row>
    <row r="153" spans="1:5" x14ac:dyDescent="0.2">
      <c r="A153" t="str">
        <f t="shared" si="12"/>
        <v>SV Stafflangen</v>
      </c>
      <c r="C153" t="s">
        <v>172</v>
      </c>
      <c r="D153" t="str">
        <f t="shared" si="13"/>
        <v xml:space="preserve">SV </v>
      </c>
      <c r="E153" t="str">
        <f t="shared" si="14"/>
        <v>Stafflangen</v>
      </c>
    </row>
    <row r="154" spans="1:5" x14ac:dyDescent="0.2">
      <c r="A154" t="str">
        <f t="shared" si="12"/>
        <v>SV Steinhausen/Rottum</v>
      </c>
      <c r="C154" t="s">
        <v>242</v>
      </c>
      <c r="D154" t="str">
        <f t="shared" si="13"/>
        <v xml:space="preserve">SV </v>
      </c>
      <c r="E154" t="str">
        <f t="shared" si="14"/>
        <v>Steinhausen/Rottum</v>
      </c>
    </row>
    <row r="155" spans="1:5" x14ac:dyDescent="0.2">
      <c r="A155" t="str">
        <f t="shared" si="12"/>
        <v>Förderverein Stützpunkt Kunstturnen</v>
      </c>
      <c r="C155" t="s">
        <v>195</v>
      </c>
      <c r="D155" t="str">
        <f t="shared" si="13"/>
        <v xml:space="preserve">Förderverein </v>
      </c>
      <c r="E155" t="str">
        <f t="shared" si="14"/>
        <v>Stützpunkt Kunstturnen</v>
      </c>
    </row>
    <row r="156" spans="1:5" x14ac:dyDescent="0.2">
      <c r="A156" t="str">
        <f t="shared" si="12"/>
        <v>SV Tannau</v>
      </c>
      <c r="C156" t="s">
        <v>205</v>
      </c>
      <c r="D156" t="str">
        <f t="shared" si="13"/>
        <v xml:space="preserve">SV </v>
      </c>
      <c r="E156" t="str">
        <f t="shared" si="14"/>
        <v>Tannau</v>
      </c>
    </row>
    <row r="157" spans="1:5" x14ac:dyDescent="0.2">
      <c r="A157" t="str">
        <f t="shared" si="12"/>
        <v>SV Tannheim</v>
      </c>
      <c r="C157" t="s">
        <v>184</v>
      </c>
      <c r="D157" t="str">
        <f t="shared" si="13"/>
        <v xml:space="preserve">SV </v>
      </c>
      <c r="E157" t="str">
        <f t="shared" si="14"/>
        <v>Tannheim</v>
      </c>
    </row>
    <row r="158" spans="1:5" x14ac:dyDescent="0.2">
      <c r="A158" t="str">
        <f t="shared" si="12"/>
        <v>TSV Tettnang</v>
      </c>
      <c r="C158" t="s">
        <v>236</v>
      </c>
      <c r="D158" t="str">
        <f t="shared" si="13"/>
        <v xml:space="preserve">TSV </v>
      </c>
      <c r="E158" t="str">
        <f t="shared" si="14"/>
        <v>Tettnang</v>
      </c>
    </row>
    <row r="159" spans="1:5" x14ac:dyDescent="0.2">
      <c r="A159" t="str">
        <f t="shared" si="12"/>
        <v>SC Tettnang</v>
      </c>
      <c r="C159" t="s">
        <v>233</v>
      </c>
      <c r="D159" t="str">
        <f t="shared" si="13"/>
        <v xml:space="preserve">SC </v>
      </c>
      <c r="E159" t="str">
        <f t="shared" si="14"/>
        <v>Tettnang</v>
      </c>
    </row>
    <row r="160" spans="1:5" x14ac:dyDescent="0.2">
      <c r="A160" t="str">
        <f t="shared" ref="A160:A184" si="15">D160 &amp; "" &amp; E160</f>
        <v>SC Tettnang-Bürgermoos</v>
      </c>
      <c r="C160" t="s">
        <v>249</v>
      </c>
      <c r="D160" t="str">
        <f t="shared" ref="D160:D184" si="16">LEFT(C160,FIND(" ",C160))</f>
        <v xml:space="preserve">SC </v>
      </c>
      <c r="E160" t="str">
        <f t="shared" ref="E160:E184" si="17">RIGHT(C160,LEN(C160)-FIND(" ",C160))</f>
        <v>Tettnang-Bürgermoos</v>
      </c>
    </row>
    <row r="161" spans="1:5" x14ac:dyDescent="0.2">
      <c r="A161" t="str">
        <f t="shared" si="15"/>
        <v>TSV Ummendorf</v>
      </c>
      <c r="C161" t="s">
        <v>176</v>
      </c>
      <c r="D161" t="str">
        <f t="shared" si="16"/>
        <v xml:space="preserve">TSV </v>
      </c>
      <c r="E161" t="str">
        <f t="shared" si="17"/>
        <v>Ummendorf</v>
      </c>
    </row>
    <row r="162" spans="1:5" x14ac:dyDescent="0.2">
      <c r="A162" t="str">
        <f t="shared" si="15"/>
        <v>Karate und Judoclub Ravensburg</v>
      </c>
      <c r="C162" t="s">
        <v>269</v>
      </c>
      <c r="D162" t="str">
        <f t="shared" si="16"/>
        <v xml:space="preserve">Karate </v>
      </c>
      <c r="E162" t="str">
        <f t="shared" si="17"/>
        <v>und Judoclub Ravensburg</v>
      </c>
    </row>
    <row r="163" spans="1:5" x14ac:dyDescent="0.2">
      <c r="A163" t="str">
        <f t="shared" si="15"/>
        <v>Post- und Telekom SV Ravensburg</v>
      </c>
      <c r="C163" t="s">
        <v>178</v>
      </c>
      <c r="D163" t="str">
        <f t="shared" si="16"/>
        <v xml:space="preserve">Post- </v>
      </c>
      <c r="E163" t="str">
        <f t="shared" si="17"/>
        <v>und Telekom SV Ravensburg</v>
      </c>
    </row>
    <row r="164" spans="1:5" x14ac:dyDescent="0.2">
      <c r="A164" t="str">
        <f t="shared" si="15"/>
        <v>SV Unlingen</v>
      </c>
      <c r="C164" t="s">
        <v>132</v>
      </c>
      <c r="D164" t="str">
        <f t="shared" si="16"/>
        <v xml:space="preserve">SV </v>
      </c>
      <c r="E164" t="str">
        <f t="shared" si="17"/>
        <v>Unlingen</v>
      </c>
    </row>
    <row r="165" spans="1:5" x14ac:dyDescent="0.2">
      <c r="A165" t="str">
        <f t="shared" si="15"/>
        <v>SC Unterzeil-Reichenhofen</v>
      </c>
      <c r="C165" t="s">
        <v>214</v>
      </c>
      <c r="D165" t="str">
        <f t="shared" si="16"/>
        <v xml:space="preserve">SC </v>
      </c>
      <c r="E165" t="str">
        <f t="shared" si="17"/>
        <v>Unterzeil-Reichenhofen</v>
      </c>
    </row>
    <row r="166" spans="1:5" x14ac:dyDescent="0.2">
      <c r="A166" t="str">
        <f t="shared" si="15"/>
        <v>SF Urlau</v>
      </c>
      <c r="C166" t="s">
        <v>255</v>
      </c>
      <c r="D166" t="str">
        <f t="shared" si="16"/>
        <v xml:space="preserve">SF </v>
      </c>
      <c r="E166" t="str">
        <f t="shared" si="17"/>
        <v>Urlau</v>
      </c>
    </row>
    <row r="167" spans="1:5" x14ac:dyDescent="0.2">
      <c r="A167" t="str">
        <f t="shared" si="15"/>
        <v>SV Uttenweiler</v>
      </c>
      <c r="C167" t="s">
        <v>260</v>
      </c>
      <c r="D167" t="str">
        <f t="shared" si="16"/>
        <v xml:space="preserve">SV </v>
      </c>
      <c r="E167" t="str">
        <f t="shared" si="17"/>
        <v>Uttenweiler</v>
      </c>
    </row>
    <row r="168" spans="1:5" x14ac:dyDescent="0.2">
      <c r="A168" t="str">
        <f t="shared" si="15"/>
        <v>SC Vogt</v>
      </c>
      <c r="C168" t="s">
        <v>305</v>
      </c>
      <c r="D168" t="str">
        <f t="shared" si="16"/>
        <v xml:space="preserve">SC </v>
      </c>
      <c r="E168" t="str">
        <f t="shared" si="17"/>
        <v>Vogt</v>
      </c>
    </row>
    <row r="169" spans="1:5" x14ac:dyDescent="0.2">
      <c r="A169" t="str">
        <f t="shared" si="15"/>
        <v>Gesundheitssport Vogt</v>
      </c>
      <c r="C169" t="s">
        <v>298</v>
      </c>
      <c r="D169" t="str">
        <f t="shared" si="16"/>
        <v xml:space="preserve">Gesundheitssport </v>
      </c>
      <c r="E169" t="str">
        <f t="shared" si="17"/>
        <v>Vogt</v>
      </c>
    </row>
    <row r="170" spans="1:5" x14ac:dyDescent="0.2">
      <c r="A170" t="str">
        <f t="shared" si="15"/>
        <v>ASV Waldburg</v>
      </c>
      <c r="C170" t="s">
        <v>171</v>
      </c>
      <c r="D170" t="str">
        <f t="shared" si="16"/>
        <v xml:space="preserve">ASV </v>
      </c>
      <c r="E170" t="str">
        <f t="shared" si="17"/>
        <v>Waldburg</v>
      </c>
    </row>
    <row r="171" spans="1:5" x14ac:dyDescent="0.2">
      <c r="A171" t="str">
        <f>D171 &amp; "" &amp; E171</f>
        <v>SV "Edelweiß" Waltershofen</v>
      </c>
      <c r="C171" t="s">
        <v>194</v>
      </c>
      <c r="D171" t="str">
        <f>LEFT(C171,FIND(" ",C171))</f>
        <v xml:space="preserve">SV </v>
      </c>
      <c r="E171" t="str">
        <f>RIGHT(C171,LEN(C171)-FIND(" ",C171))</f>
        <v>"Edelweiß" Waltershofen</v>
      </c>
    </row>
    <row r="172" spans="1:5" x14ac:dyDescent="0.2">
      <c r="A172" t="str">
        <f t="shared" si="15"/>
        <v>PSG Wangen</v>
      </c>
      <c r="C172" t="s">
        <v>237</v>
      </c>
      <c r="D172" t="str">
        <f t="shared" si="16"/>
        <v xml:space="preserve">PSG </v>
      </c>
      <c r="E172" t="str">
        <f t="shared" si="17"/>
        <v>Wangen</v>
      </c>
    </row>
    <row r="173" spans="1:5" x14ac:dyDescent="0.2">
      <c r="A173" t="str">
        <f t="shared" si="15"/>
        <v>MTG Wangen</v>
      </c>
      <c r="C173" t="s">
        <v>183</v>
      </c>
      <c r="D173" t="str">
        <f t="shared" si="16"/>
        <v xml:space="preserve">MTG </v>
      </c>
      <c r="E173" t="str">
        <f t="shared" si="17"/>
        <v>Wangen</v>
      </c>
    </row>
    <row r="174" spans="1:5" x14ac:dyDescent="0.2">
      <c r="A174" t="str">
        <f t="shared" si="15"/>
        <v>TSV Warthausen</v>
      </c>
      <c r="C174" t="s">
        <v>264</v>
      </c>
      <c r="D174" t="str">
        <f t="shared" si="16"/>
        <v xml:space="preserve">TSV </v>
      </c>
      <c r="E174" t="str">
        <f t="shared" si="17"/>
        <v>Warthausen</v>
      </c>
    </row>
    <row r="175" spans="1:5" x14ac:dyDescent="0.2">
      <c r="A175" t="str">
        <f t="shared" si="15"/>
        <v>TV Weingarten</v>
      </c>
      <c r="C175" t="s">
        <v>243</v>
      </c>
      <c r="D175" t="str">
        <f t="shared" si="16"/>
        <v xml:space="preserve">TV </v>
      </c>
      <c r="E175" t="str">
        <f t="shared" si="17"/>
        <v>Weingarten</v>
      </c>
    </row>
    <row r="176" spans="1:5" x14ac:dyDescent="0.2">
      <c r="A176" t="str">
        <f t="shared" si="15"/>
        <v>SV Weißenau</v>
      </c>
      <c r="C176" t="s">
        <v>240</v>
      </c>
      <c r="D176" t="str">
        <f t="shared" si="16"/>
        <v xml:space="preserve">SV </v>
      </c>
      <c r="E176" t="str">
        <f t="shared" si="17"/>
        <v>Weißenau</v>
      </c>
    </row>
    <row r="177" spans="1:5" x14ac:dyDescent="0.2">
      <c r="A177" t="str">
        <f t="shared" si="15"/>
        <v>TV Wetzisreute-Schlier</v>
      </c>
      <c r="C177" t="s">
        <v>151</v>
      </c>
      <c r="D177" t="str">
        <f t="shared" si="16"/>
        <v xml:space="preserve">TV </v>
      </c>
      <c r="E177" t="str">
        <f t="shared" si="17"/>
        <v>Wetzisreute-Schlier</v>
      </c>
    </row>
    <row r="178" spans="1:5" x14ac:dyDescent="0.2">
      <c r="A178" t="str">
        <f t="shared" si="15"/>
        <v>TSG Wilhelmsdorf</v>
      </c>
      <c r="C178" t="s">
        <v>263</v>
      </c>
      <c r="D178" t="str">
        <f t="shared" si="16"/>
        <v xml:space="preserve">TSG </v>
      </c>
      <c r="E178" t="str">
        <f t="shared" si="17"/>
        <v>Wilhelmsdorf</v>
      </c>
    </row>
    <row r="179" spans="1:5" x14ac:dyDescent="0.2">
      <c r="A179" t="str">
        <f t="shared" si="15"/>
        <v>SV Winterstettenstadt</v>
      </c>
      <c r="C179" t="s">
        <v>258</v>
      </c>
      <c r="D179" t="str">
        <f t="shared" si="16"/>
        <v xml:space="preserve">SV </v>
      </c>
      <c r="E179" t="str">
        <f t="shared" si="17"/>
        <v>Winterstettenstadt</v>
      </c>
    </row>
    <row r="180" spans="1:5" x14ac:dyDescent="0.2">
      <c r="A180" t="str">
        <f t="shared" si="15"/>
        <v>SV Wolfegg</v>
      </c>
      <c r="C180" t="s">
        <v>219</v>
      </c>
      <c r="D180" t="str">
        <f t="shared" si="16"/>
        <v xml:space="preserve">SV </v>
      </c>
      <c r="E180" t="str">
        <f t="shared" si="17"/>
        <v>Wolfegg</v>
      </c>
    </row>
    <row r="181" spans="1:5" x14ac:dyDescent="0.2">
      <c r="A181" t="str">
        <f t="shared" si="15"/>
        <v>SV Wolpertswende</v>
      </c>
      <c r="C181" t="s">
        <v>290</v>
      </c>
      <c r="D181" t="str">
        <f t="shared" si="16"/>
        <v xml:space="preserve">SV </v>
      </c>
      <c r="E181" t="str">
        <f t="shared" si="17"/>
        <v>Wolpertswende</v>
      </c>
    </row>
    <row r="182" spans="1:5" x14ac:dyDescent="0.2">
      <c r="A182" t="str">
        <f t="shared" si="15"/>
        <v>TSV Wuchzenhofen</v>
      </c>
      <c r="C182" t="s">
        <v>294</v>
      </c>
      <c r="D182" t="str">
        <f t="shared" si="16"/>
        <v xml:space="preserve">TSV </v>
      </c>
      <c r="E182" t="str">
        <f t="shared" si="17"/>
        <v>Wuchzenhofen</v>
      </c>
    </row>
    <row r="183" spans="1:5" x14ac:dyDescent="0.2">
      <c r="A183" t="str">
        <f t="shared" si="15"/>
        <v>SV Zußdorf</v>
      </c>
      <c r="C183" t="s">
        <v>222</v>
      </c>
      <c r="D183" t="str">
        <f t="shared" si="16"/>
        <v xml:space="preserve">SV </v>
      </c>
      <c r="E183" t="str">
        <f t="shared" si="17"/>
        <v>Zußdorf</v>
      </c>
    </row>
    <row r="184" spans="1:5" x14ac:dyDescent="0.2">
      <c r="A184" t="str">
        <f t="shared" si="15"/>
        <v>SV Zwiefaltendorf</v>
      </c>
      <c r="C184" t="s">
        <v>261</v>
      </c>
      <c r="D184" t="str">
        <f t="shared" si="16"/>
        <v xml:space="preserve">SV </v>
      </c>
      <c r="E184" t="str">
        <f t="shared" si="17"/>
        <v>Zwiefaltendorf</v>
      </c>
    </row>
  </sheetData>
  <phoneticPr fontId="0" type="noConversion"/>
  <pageMargins left="0.74791666666666667" right="0.74791666666666667" top="0.98402777777777783" bottom="0.98402777777777783" header="0.51180555555555562" footer="0.51180555555555562"/>
  <pageSetup paperSize="9" firstPageNumber="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21"/>
  <sheetViews>
    <sheetView workbookViewId="0">
      <selection activeCell="D25" sqref="D25"/>
    </sheetView>
  </sheetViews>
  <sheetFormatPr baseColWidth="10" defaultColWidth="9.140625" defaultRowHeight="12.75" x14ac:dyDescent="0.2"/>
  <cols>
    <col min="1" max="1" width="9.140625" customWidth="1"/>
    <col min="2" max="2" width="10.7109375" customWidth="1"/>
    <col min="3" max="3" width="10" customWidth="1"/>
    <col min="4" max="4" width="9.140625" customWidth="1"/>
    <col min="5" max="5" width="10.85546875" customWidth="1"/>
  </cols>
  <sheetData>
    <row r="1" spans="1:6" x14ac:dyDescent="0.2">
      <c r="A1" t="s">
        <v>108</v>
      </c>
      <c r="B1" t="s">
        <v>109</v>
      </c>
      <c r="C1" t="s">
        <v>110</v>
      </c>
      <c r="E1" s="167" t="s">
        <v>111</v>
      </c>
      <c r="F1" s="167"/>
    </row>
    <row r="2" spans="1:6" x14ac:dyDescent="0.2">
      <c r="A2" s="167" t="s">
        <v>44</v>
      </c>
      <c r="B2" t="s">
        <v>44</v>
      </c>
      <c r="C2" t="s">
        <v>44</v>
      </c>
      <c r="E2" s="167" t="s">
        <v>112</v>
      </c>
      <c r="F2" s="167">
        <v>1900</v>
      </c>
    </row>
    <row r="3" spans="1:6" x14ac:dyDescent="0.2">
      <c r="B3" t="s">
        <v>113</v>
      </c>
      <c r="C3" t="s">
        <v>113</v>
      </c>
      <c r="E3" s="167" t="s">
        <v>114</v>
      </c>
      <c r="F3" s="167">
        <f ca="1">YEAR(NOW())</f>
        <v>2019</v>
      </c>
    </row>
    <row r="4" spans="1:6" x14ac:dyDescent="0.2">
      <c r="B4" t="s">
        <v>115</v>
      </c>
      <c r="C4" t="s">
        <v>115</v>
      </c>
    </row>
    <row r="5" spans="1:6" x14ac:dyDescent="0.2">
      <c r="B5" t="s">
        <v>116</v>
      </c>
      <c r="C5" t="s">
        <v>116</v>
      </c>
    </row>
    <row r="6" spans="1:6" x14ac:dyDescent="0.2">
      <c r="B6" t="s">
        <v>117</v>
      </c>
      <c r="C6" t="s">
        <v>117</v>
      </c>
    </row>
    <row r="7" spans="1:6" x14ac:dyDescent="0.2">
      <c r="B7" t="s">
        <v>118</v>
      </c>
      <c r="C7" t="s">
        <v>118</v>
      </c>
    </row>
    <row r="8" spans="1:6" x14ac:dyDescent="0.2">
      <c r="B8" t="s">
        <v>119</v>
      </c>
      <c r="C8" t="s">
        <v>119</v>
      </c>
    </row>
    <row r="9" spans="1:6" x14ac:dyDescent="0.2">
      <c r="B9" t="s">
        <v>120</v>
      </c>
      <c r="C9" t="s">
        <v>120</v>
      </c>
    </row>
    <row r="10" spans="1:6" x14ac:dyDescent="0.2">
      <c r="B10" t="s">
        <v>121</v>
      </c>
      <c r="C10" t="s">
        <v>121</v>
      </c>
    </row>
    <row r="11" spans="1:6" x14ac:dyDescent="0.2">
      <c r="B11" t="s">
        <v>122</v>
      </c>
      <c r="C11" t="s">
        <v>122</v>
      </c>
    </row>
    <row r="12" spans="1:6" x14ac:dyDescent="0.2">
      <c r="B12" s="167" t="s">
        <v>123</v>
      </c>
      <c r="C12" s="167" t="s">
        <v>123</v>
      </c>
    </row>
    <row r="13" spans="1:6" x14ac:dyDescent="0.2">
      <c r="B13" s="168"/>
    </row>
    <row r="14" spans="1:6" x14ac:dyDescent="0.2">
      <c r="B14" s="168"/>
    </row>
    <row r="15" spans="1:6" x14ac:dyDescent="0.2">
      <c r="B15" s="168"/>
    </row>
    <row r="16" spans="1:6" x14ac:dyDescent="0.2">
      <c r="B16" s="168"/>
    </row>
    <row r="17" spans="2:2" x14ac:dyDescent="0.2">
      <c r="B17" s="168"/>
    </row>
    <row r="18" spans="2:2" x14ac:dyDescent="0.2">
      <c r="B18" s="168"/>
    </row>
    <row r="19" spans="2:2" x14ac:dyDescent="0.2">
      <c r="B19" s="168"/>
    </row>
    <row r="20" spans="2:2" x14ac:dyDescent="0.2">
      <c r="B20" s="168"/>
    </row>
    <row r="21" spans="2:2" x14ac:dyDescent="0.2">
      <c r="B21" s="168"/>
    </row>
  </sheetData>
  <sheetProtection sheet="1" objects="1" scenarios="1"/>
  <phoneticPr fontId="0" type="noConversion"/>
  <pageMargins left="0.74791666666666667" right="0.74791666666666667" top="0.98402777777777783" bottom="0.98402777777777783" header="0.51180555555555562" footer="0.51180555555555562"/>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T181"/>
  <sheetViews>
    <sheetView workbookViewId="0">
      <selection activeCell="D4" sqref="D4"/>
    </sheetView>
  </sheetViews>
  <sheetFormatPr baseColWidth="10" defaultRowHeight="12.75" x14ac:dyDescent="0.2"/>
  <cols>
    <col min="1" max="1" width="6.7109375" style="44" customWidth="1"/>
    <col min="2" max="2" width="11.42578125" style="44"/>
    <col min="3" max="3" width="17.28515625" style="185" customWidth="1"/>
    <col min="4" max="4" width="14.42578125" customWidth="1"/>
    <col min="5" max="5" width="14.42578125" hidden="1" customWidth="1"/>
    <col min="6" max="17" width="11.42578125" style="45" hidden="1" customWidth="1"/>
    <col min="18" max="20" width="11.42578125" hidden="1" customWidth="1"/>
  </cols>
  <sheetData>
    <row r="1" spans="1:20" s="51" customFormat="1" x14ac:dyDescent="0.2">
      <c r="A1" s="46" t="s">
        <v>51</v>
      </c>
      <c r="B1" s="46" t="s">
        <v>52</v>
      </c>
      <c r="C1" s="180"/>
      <c r="D1" s="47" t="s">
        <v>53</v>
      </c>
      <c r="E1" s="179"/>
      <c r="F1" s="48" t="s">
        <v>54</v>
      </c>
      <c r="G1" s="49"/>
      <c r="H1" s="49"/>
      <c r="I1" s="49"/>
      <c r="J1" s="49"/>
      <c r="K1" s="49"/>
      <c r="L1" s="49"/>
      <c r="M1" s="49"/>
      <c r="N1" s="49"/>
      <c r="O1" s="49"/>
      <c r="P1" s="49"/>
      <c r="Q1" s="50"/>
      <c r="R1" s="47" t="s">
        <v>70</v>
      </c>
      <c r="S1" s="47"/>
      <c r="T1" s="47"/>
    </row>
    <row r="2" spans="1:20" s="5" customFormat="1" ht="12.75" customHeight="1" x14ac:dyDescent="0.2">
      <c r="A2" s="52"/>
      <c r="B2" s="52" t="s">
        <v>55</v>
      </c>
      <c r="C2" s="181"/>
      <c r="D2" s="53"/>
      <c r="E2" s="53"/>
      <c r="F2" s="54">
        <v>1</v>
      </c>
      <c r="G2" s="54">
        <v>2</v>
      </c>
      <c r="H2" s="54">
        <v>3</v>
      </c>
      <c r="I2" s="54">
        <v>4</v>
      </c>
      <c r="J2" s="54">
        <v>5</v>
      </c>
      <c r="K2" s="54">
        <v>6</v>
      </c>
      <c r="L2" s="54">
        <v>7</v>
      </c>
      <c r="M2" s="54">
        <v>8</v>
      </c>
      <c r="N2" s="54">
        <v>9</v>
      </c>
      <c r="O2" s="54">
        <v>10</v>
      </c>
      <c r="P2" s="54">
        <v>11</v>
      </c>
      <c r="Q2" s="54">
        <v>12</v>
      </c>
      <c r="R2" s="53"/>
      <c r="S2" s="53"/>
      <c r="T2" s="53"/>
    </row>
    <row r="3" spans="1:20" s="5" customFormat="1" ht="8.25" customHeight="1" x14ac:dyDescent="0.2">
      <c r="A3" s="55"/>
      <c r="B3" s="55"/>
      <c r="C3" s="182"/>
      <c r="D3" s="56"/>
      <c r="E3" s="56"/>
      <c r="F3" s="57" t="s">
        <v>56</v>
      </c>
      <c r="G3" s="57" t="s">
        <v>56</v>
      </c>
      <c r="H3" s="57" t="s">
        <v>56</v>
      </c>
      <c r="I3" s="57" t="s">
        <v>56</v>
      </c>
      <c r="J3" s="57" t="s">
        <v>56</v>
      </c>
      <c r="K3" s="57" t="s">
        <v>56</v>
      </c>
      <c r="L3" s="57" t="s">
        <v>56</v>
      </c>
      <c r="M3" s="57" t="s">
        <v>56</v>
      </c>
      <c r="N3" s="57" t="s">
        <v>56</v>
      </c>
      <c r="O3" s="57" t="s">
        <v>56</v>
      </c>
      <c r="P3" s="57" t="s">
        <v>56</v>
      </c>
      <c r="Q3" s="57" t="s">
        <v>56</v>
      </c>
      <c r="R3" s="56"/>
      <c r="S3" s="56"/>
      <c r="T3" s="56"/>
    </row>
    <row r="4" spans="1:20" ht="15" x14ac:dyDescent="0.2">
      <c r="A4" s="58">
        <v>1</v>
      </c>
      <c r="B4" s="59"/>
      <c r="C4" s="183"/>
      <c r="D4" s="176"/>
      <c r="E4" s="177" t="str">
        <f>C4&amp;" "&amp;D4</f>
        <v xml:space="preserve"> </v>
      </c>
      <c r="F4" s="61">
        <f>B4</f>
        <v>0</v>
      </c>
      <c r="G4" s="61"/>
      <c r="H4" s="61"/>
      <c r="I4" s="61"/>
      <c r="J4" s="61"/>
      <c r="K4" s="61"/>
      <c r="L4" s="61"/>
      <c r="M4" s="61"/>
      <c r="N4" s="61"/>
      <c r="O4" s="61"/>
      <c r="P4" s="61"/>
      <c r="Q4" s="61"/>
      <c r="R4" s="60"/>
      <c r="S4" s="60"/>
      <c r="T4" s="60"/>
    </row>
    <row r="5" spans="1:20" ht="15" x14ac:dyDescent="0.2">
      <c r="A5" s="62">
        <v>2</v>
      </c>
      <c r="B5" s="59"/>
      <c r="C5" s="184"/>
      <c r="D5" s="177"/>
      <c r="E5" s="177"/>
      <c r="F5" s="61">
        <f t="shared" ref="F5:F53" si="0">B5</f>
        <v>0</v>
      </c>
      <c r="G5" s="61"/>
      <c r="H5" s="61"/>
      <c r="I5" s="61"/>
      <c r="J5" s="61"/>
      <c r="K5" s="61"/>
      <c r="L5" s="61"/>
      <c r="M5" s="61"/>
      <c r="N5" s="61"/>
      <c r="O5" s="61"/>
      <c r="P5" s="61"/>
      <c r="Q5" s="61"/>
      <c r="R5" s="60"/>
      <c r="S5" s="60"/>
      <c r="T5" s="60"/>
    </row>
    <row r="6" spans="1:20" ht="15" x14ac:dyDescent="0.2">
      <c r="A6" s="62">
        <v>3</v>
      </c>
      <c r="B6" s="59"/>
      <c r="C6" s="184"/>
      <c r="D6" s="178"/>
      <c r="E6" s="178"/>
      <c r="F6" s="61">
        <f t="shared" si="0"/>
        <v>0</v>
      </c>
      <c r="G6" s="61"/>
      <c r="H6" s="61"/>
      <c r="I6" s="61"/>
      <c r="J6" s="61"/>
      <c r="K6" s="61"/>
      <c r="L6" s="61"/>
      <c r="M6" s="61"/>
      <c r="N6" s="61"/>
      <c r="O6" s="61"/>
      <c r="P6" s="61"/>
      <c r="Q6" s="61"/>
      <c r="R6" s="60"/>
      <c r="S6" s="60"/>
      <c r="T6" s="60"/>
    </row>
    <row r="7" spans="1:20" ht="15" x14ac:dyDescent="0.2">
      <c r="A7" s="62">
        <v>4</v>
      </c>
      <c r="B7" s="59"/>
      <c r="C7" s="184"/>
      <c r="D7" s="178"/>
      <c r="E7" s="178"/>
      <c r="F7" s="61">
        <f t="shared" si="0"/>
        <v>0</v>
      </c>
      <c r="G7" s="61"/>
      <c r="H7" s="61"/>
      <c r="I7" s="61"/>
      <c r="J7" s="61"/>
      <c r="K7" s="61"/>
      <c r="L7" s="61"/>
      <c r="M7" s="61"/>
      <c r="N7" s="61"/>
      <c r="O7" s="61"/>
      <c r="P7" s="61"/>
      <c r="Q7" s="61"/>
      <c r="R7" s="60"/>
      <c r="S7" s="60"/>
      <c r="T7" s="60"/>
    </row>
    <row r="8" spans="1:20" ht="15" x14ac:dyDescent="0.2">
      <c r="A8" s="62">
        <v>5</v>
      </c>
      <c r="B8" s="59"/>
      <c r="C8" s="184"/>
      <c r="D8" s="178"/>
      <c r="E8" s="178"/>
      <c r="F8" s="61">
        <f t="shared" si="0"/>
        <v>0</v>
      </c>
      <c r="G8" s="61"/>
      <c r="H8" s="61"/>
      <c r="I8" s="61"/>
      <c r="J8" s="61"/>
      <c r="K8" s="61"/>
      <c r="L8" s="61"/>
      <c r="M8" s="61"/>
      <c r="N8" s="61"/>
      <c r="O8" s="61"/>
      <c r="P8" s="61"/>
      <c r="Q8" s="61"/>
      <c r="R8" s="60"/>
      <c r="S8" s="60"/>
      <c r="T8" s="60"/>
    </row>
    <row r="9" spans="1:20" ht="15" x14ac:dyDescent="0.2">
      <c r="A9" s="62">
        <v>6</v>
      </c>
      <c r="B9" s="59"/>
      <c r="C9" s="184"/>
      <c r="D9" s="178"/>
      <c r="E9" s="178"/>
      <c r="F9" s="61">
        <f t="shared" si="0"/>
        <v>0</v>
      </c>
      <c r="G9" s="61"/>
      <c r="H9" s="61"/>
      <c r="I9" s="61"/>
      <c r="J9" s="61"/>
      <c r="K9" s="61"/>
      <c r="L9" s="61"/>
      <c r="M9" s="61"/>
      <c r="N9" s="61"/>
      <c r="O9" s="61"/>
      <c r="P9" s="61"/>
      <c r="Q9" s="61"/>
      <c r="R9" s="60"/>
      <c r="S9" s="60"/>
      <c r="T9" s="60"/>
    </row>
    <row r="10" spans="1:20" ht="15" x14ac:dyDescent="0.2">
      <c r="A10" s="62">
        <v>7</v>
      </c>
      <c r="B10" s="59"/>
      <c r="C10" s="184"/>
      <c r="D10" s="178"/>
      <c r="E10" s="178"/>
      <c r="F10" s="61">
        <f t="shared" si="0"/>
        <v>0</v>
      </c>
      <c r="G10" s="61"/>
      <c r="H10" s="61"/>
      <c r="I10" s="61"/>
      <c r="J10" s="61"/>
      <c r="K10" s="61"/>
      <c r="L10" s="61"/>
      <c r="M10" s="61"/>
      <c r="N10" s="61"/>
      <c r="O10" s="61"/>
      <c r="P10" s="61"/>
      <c r="Q10" s="61"/>
      <c r="R10" s="60"/>
      <c r="S10" s="60"/>
      <c r="T10" s="60"/>
    </row>
    <row r="11" spans="1:20" ht="15" x14ac:dyDescent="0.2">
      <c r="A11" s="62">
        <v>8</v>
      </c>
      <c r="B11" s="59"/>
      <c r="C11" s="184"/>
      <c r="D11" s="178"/>
      <c r="E11" s="178"/>
      <c r="F11" s="61">
        <f t="shared" si="0"/>
        <v>0</v>
      </c>
      <c r="G11" s="61"/>
      <c r="H11" s="61"/>
      <c r="I11" s="61"/>
      <c r="J11" s="61"/>
      <c r="K11" s="61"/>
      <c r="L11" s="61"/>
      <c r="M11" s="61"/>
      <c r="N11" s="61"/>
      <c r="O11" s="61"/>
      <c r="P11" s="61"/>
      <c r="Q11" s="61"/>
      <c r="R11" s="60"/>
      <c r="S11" s="60"/>
      <c r="T11" s="60"/>
    </row>
    <row r="12" spans="1:20" ht="15" x14ac:dyDescent="0.2">
      <c r="A12" s="62">
        <v>9</v>
      </c>
      <c r="B12" s="59"/>
      <c r="C12" s="184"/>
      <c r="D12" s="178"/>
      <c r="E12" s="178"/>
      <c r="F12" s="61">
        <f t="shared" si="0"/>
        <v>0</v>
      </c>
      <c r="G12" s="61"/>
      <c r="H12" s="61"/>
      <c r="I12" s="61"/>
      <c r="J12" s="61"/>
      <c r="K12" s="61"/>
      <c r="L12" s="61"/>
      <c r="M12" s="61"/>
      <c r="N12" s="61"/>
      <c r="O12" s="61"/>
      <c r="P12" s="61"/>
      <c r="Q12" s="61"/>
      <c r="R12" s="60"/>
      <c r="S12" s="60"/>
      <c r="T12" s="60"/>
    </row>
    <row r="13" spans="1:20" ht="15" x14ac:dyDescent="0.2">
      <c r="A13" s="62">
        <v>10</v>
      </c>
      <c r="B13" s="59"/>
      <c r="C13" s="184"/>
      <c r="D13" s="178"/>
      <c r="E13" s="178"/>
      <c r="F13" s="61">
        <f t="shared" si="0"/>
        <v>0</v>
      </c>
      <c r="G13" s="61"/>
      <c r="H13" s="61"/>
      <c r="I13" s="61"/>
      <c r="J13" s="61"/>
      <c r="K13" s="61"/>
      <c r="L13" s="61"/>
      <c r="M13" s="61"/>
      <c r="N13" s="61"/>
      <c r="O13" s="61"/>
      <c r="P13" s="61"/>
      <c r="Q13" s="61"/>
      <c r="R13" s="60"/>
      <c r="S13" s="60"/>
      <c r="T13" s="60"/>
    </row>
    <row r="14" spans="1:20" ht="15" x14ac:dyDescent="0.2">
      <c r="A14" s="62">
        <v>11</v>
      </c>
      <c r="B14" s="59"/>
      <c r="C14" s="184"/>
      <c r="D14" s="178"/>
      <c r="E14" s="178"/>
      <c r="F14" s="61">
        <f t="shared" si="0"/>
        <v>0</v>
      </c>
      <c r="G14" s="61"/>
      <c r="H14" s="61"/>
      <c r="I14" s="61"/>
      <c r="J14" s="61"/>
      <c r="K14" s="61"/>
      <c r="L14" s="61"/>
      <c r="M14" s="61"/>
      <c r="N14" s="61"/>
      <c r="O14" s="61"/>
      <c r="P14" s="61"/>
      <c r="Q14" s="61"/>
      <c r="R14" s="60"/>
      <c r="S14" s="60"/>
      <c r="T14" s="60"/>
    </row>
    <row r="15" spans="1:20" ht="15" x14ac:dyDescent="0.2">
      <c r="A15" s="62">
        <v>12</v>
      </c>
      <c r="B15" s="59"/>
      <c r="C15" s="184"/>
      <c r="D15" s="178"/>
      <c r="E15" s="178"/>
      <c r="F15" s="61">
        <f t="shared" si="0"/>
        <v>0</v>
      </c>
      <c r="G15" s="61"/>
      <c r="H15" s="61"/>
      <c r="I15" s="61"/>
      <c r="J15" s="61"/>
      <c r="K15" s="61"/>
      <c r="L15" s="61"/>
      <c r="M15" s="61"/>
      <c r="N15" s="61"/>
      <c r="O15" s="61"/>
      <c r="P15" s="61"/>
      <c r="Q15" s="61"/>
      <c r="R15" s="60"/>
      <c r="S15" s="60"/>
      <c r="T15" s="60"/>
    </row>
    <row r="16" spans="1:20" ht="15" x14ac:dyDescent="0.2">
      <c r="A16" s="62">
        <v>13</v>
      </c>
      <c r="B16" s="59"/>
      <c r="C16" s="184"/>
      <c r="D16" s="178"/>
      <c r="E16" s="178"/>
      <c r="F16" s="61">
        <f t="shared" si="0"/>
        <v>0</v>
      </c>
      <c r="G16" s="61"/>
      <c r="H16" s="61"/>
      <c r="I16" s="61"/>
      <c r="J16" s="61"/>
      <c r="K16" s="61"/>
      <c r="L16" s="61"/>
      <c r="M16" s="61"/>
      <c r="N16" s="61"/>
      <c r="O16" s="61"/>
      <c r="P16" s="61"/>
      <c r="Q16" s="61"/>
      <c r="R16" s="60"/>
      <c r="S16" s="60"/>
      <c r="T16" s="60"/>
    </row>
    <row r="17" spans="1:20" ht="15" x14ac:dyDescent="0.2">
      <c r="A17" s="62">
        <v>14</v>
      </c>
      <c r="B17" s="59"/>
      <c r="C17" s="184"/>
      <c r="D17" s="178"/>
      <c r="E17" s="178"/>
      <c r="F17" s="61">
        <f t="shared" si="0"/>
        <v>0</v>
      </c>
      <c r="G17" s="61"/>
      <c r="H17" s="61"/>
      <c r="I17" s="61"/>
      <c r="J17" s="61"/>
      <c r="K17" s="61"/>
      <c r="L17" s="61"/>
      <c r="M17" s="61"/>
      <c r="N17" s="61"/>
      <c r="O17" s="61"/>
      <c r="P17" s="61"/>
      <c r="Q17" s="61"/>
      <c r="R17" s="60"/>
      <c r="S17" s="60"/>
      <c r="T17" s="60"/>
    </row>
    <row r="18" spans="1:20" ht="15" x14ac:dyDescent="0.2">
      <c r="A18" s="62">
        <v>15</v>
      </c>
      <c r="B18" s="59"/>
      <c r="C18" s="184"/>
      <c r="D18" s="178"/>
      <c r="E18" s="178"/>
      <c r="F18" s="61">
        <f t="shared" si="0"/>
        <v>0</v>
      </c>
      <c r="G18" s="61"/>
      <c r="H18" s="61"/>
      <c r="I18" s="61"/>
      <c r="J18" s="61"/>
      <c r="K18" s="61"/>
      <c r="L18" s="61"/>
      <c r="M18" s="61"/>
      <c r="N18" s="61"/>
      <c r="O18" s="61"/>
      <c r="P18" s="61"/>
      <c r="Q18" s="61"/>
      <c r="R18" s="60"/>
      <c r="S18" s="60"/>
      <c r="T18" s="60"/>
    </row>
    <row r="19" spans="1:20" ht="15" x14ac:dyDescent="0.2">
      <c r="A19" s="62">
        <v>16</v>
      </c>
      <c r="B19" s="59"/>
      <c r="C19" s="184"/>
      <c r="D19" s="178"/>
      <c r="E19" s="178"/>
      <c r="F19" s="61">
        <f t="shared" si="0"/>
        <v>0</v>
      </c>
      <c r="G19" s="61"/>
      <c r="H19" s="61"/>
      <c r="I19" s="61"/>
      <c r="J19" s="61"/>
      <c r="K19" s="61"/>
      <c r="L19" s="61"/>
      <c r="M19" s="61"/>
      <c r="N19" s="61"/>
      <c r="O19" s="61"/>
      <c r="P19" s="61"/>
      <c r="Q19" s="61"/>
      <c r="R19" s="60"/>
      <c r="S19" s="60"/>
      <c r="T19" s="60"/>
    </row>
    <row r="20" spans="1:20" ht="15" x14ac:dyDescent="0.2">
      <c r="A20" s="62">
        <v>17</v>
      </c>
      <c r="B20" s="59"/>
      <c r="C20" s="184"/>
      <c r="D20" s="178"/>
      <c r="E20" s="178"/>
      <c r="F20" s="61">
        <f t="shared" si="0"/>
        <v>0</v>
      </c>
      <c r="G20" s="61"/>
      <c r="H20" s="61"/>
      <c r="I20" s="61"/>
      <c r="J20" s="61"/>
      <c r="K20" s="61"/>
      <c r="L20" s="61"/>
      <c r="M20" s="61"/>
      <c r="N20" s="61"/>
      <c r="O20" s="61"/>
      <c r="P20" s="61"/>
      <c r="Q20" s="61"/>
      <c r="R20" s="60"/>
      <c r="S20" s="60"/>
      <c r="T20" s="60"/>
    </row>
    <row r="21" spans="1:20" ht="15" x14ac:dyDescent="0.2">
      <c r="A21" s="62">
        <v>18</v>
      </c>
      <c r="B21" s="59"/>
      <c r="C21" s="184"/>
      <c r="D21" s="178"/>
      <c r="E21" s="178"/>
      <c r="F21" s="61">
        <f t="shared" si="0"/>
        <v>0</v>
      </c>
      <c r="G21" s="61"/>
      <c r="H21" s="61"/>
      <c r="I21" s="61"/>
      <c r="J21" s="61"/>
      <c r="K21" s="61"/>
      <c r="L21" s="61"/>
      <c r="M21" s="61"/>
      <c r="N21" s="61"/>
      <c r="O21" s="61"/>
      <c r="P21" s="61"/>
      <c r="Q21" s="61"/>
      <c r="R21" s="60"/>
      <c r="S21" s="60"/>
      <c r="T21" s="60"/>
    </row>
    <row r="22" spans="1:20" ht="15" x14ac:dyDescent="0.2">
      <c r="A22" s="62">
        <v>19</v>
      </c>
      <c r="B22" s="59"/>
      <c r="C22" s="184"/>
      <c r="D22" s="178"/>
      <c r="E22" s="178"/>
      <c r="F22" s="61">
        <f t="shared" si="0"/>
        <v>0</v>
      </c>
      <c r="G22" s="61"/>
      <c r="H22" s="61"/>
      <c r="I22" s="61"/>
      <c r="J22" s="61"/>
      <c r="K22" s="61"/>
      <c r="L22" s="61"/>
      <c r="M22" s="61"/>
      <c r="N22" s="61"/>
      <c r="O22" s="61"/>
      <c r="P22" s="61"/>
      <c r="Q22" s="61"/>
      <c r="R22" s="60"/>
      <c r="S22" s="60"/>
      <c r="T22" s="60"/>
    </row>
    <row r="23" spans="1:20" ht="15" x14ac:dyDescent="0.2">
      <c r="A23" s="62">
        <v>20</v>
      </c>
      <c r="B23" s="59"/>
      <c r="C23" s="184"/>
      <c r="D23" s="178"/>
      <c r="E23" s="178"/>
      <c r="F23" s="61">
        <f t="shared" si="0"/>
        <v>0</v>
      </c>
      <c r="G23" s="61"/>
      <c r="H23" s="61"/>
      <c r="I23" s="61"/>
      <c r="J23" s="61"/>
      <c r="K23" s="61"/>
      <c r="L23" s="61"/>
      <c r="M23" s="61"/>
      <c r="N23" s="61"/>
      <c r="O23" s="61"/>
      <c r="P23" s="61"/>
      <c r="Q23" s="61"/>
      <c r="R23" s="60"/>
      <c r="S23" s="60"/>
      <c r="T23" s="60"/>
    </row>
    <row r="24" spans="1:20" ht="15" x14ac:dyDescent="0.2">
      <c r="A24" s="62">
        <v>21</v>
      </c>
      <c r="B24" s="59"/>
      <c r="C24" s="184"/>
      <c r="D24" s="178"/>
      <c r="E24" s="178"/>
      <c r="F24" s="61">
        <f t="shared" si="0"/>
        <v>0</v>
      </c>
      <c r="G24" s="61"/>
      <c r="H24" s="61"/>
      <c r="I24" s="61"/>
      <c r="J24" s="61"/>
      <c r="K24" s="61"/>
      <c r="L24" s="61"/>
      <c r="M24" s="61"/>
      <c r="N24" s="61"/>
      <c r="O24" s="61"/>
      <c r="P24" s="61"/>
      <c r="Q24" s="61"/>
      <c r="R24" s="60"/>
      <c r="S24" s="60"/>
      <c r="T24" s="60"/>
    </row>
    <row r="25" spans="1:20" ht="15" x14ac:dyDescent="0.2">
      <c r="A25" s="62">
        <v>22</v>
      </c>
      <c r="B25" s="59"/>
      <c r="C25" s="184"/>
      <c r="D25" s="178"/>
      <c r="E25" s="178"/>
      <c r="F25" s="61">
        <f t="shared" si="0"/>
        <v>0</v>
      </c>
      <c r="G25" s="61"/>
      <c r="H25" s="61"/>
      <c r="I25" s="61"/>
      <c r="J25" s="61"/>
      <c r="K25" s="61"/>
      <c r="L25" s="61"/>
      <c r="M25" s="61"/>
      <c r="N25" s="61"/>
      <c r="O25" s="61"/>
      <c r="P25" s="61"/>
      <c r="Q25" s="61"/>
      <c r="R25" s="60"/>
      <c r="S25" s="60"/>
      <c r="T25" s="60"/>
    </row>
    <row r="26" spans="1:20" ht="15" x14ac:dyDescent="0.2">
      <c r="A26" s="62">
        <v>23</v>
      </c>
      <c r="B26" s="59"/>
      <c r="C26" s="184"/>
      <c r="D26" s="178"/>
      <c r="E26" s="178"/>
      <c r="F26" s="61">
        <f t="shared" si="0"/>
        <v>0</v>
      </c>
      <c r="G26" s="61"/>
      <c r="H26" s="61"/>
      <c r="I26" s="61"/>
      <c r="J26" s="61"/>
      <c r="K26" s="61"/>
      <c r="L26" s="61"/>
      <c r="M26" s="61"/>
      <c r="N26" s="61"/>
      <c r="O26" s="61"/>
      <c r="P26" s="61"/>
      <c r="Q26" s="61"/>
      <c r="R26" s="60"/>
      <c r="S26" s="60"/>
      <c r="T26" s="60"/>
    </row>
    <row r="27" spans="1:20" ht="15" x14ac:dyDescent="0.2">
      <c r="A27" s="62">
        <v>24</v>
      </c>
      <c r="B27" s="59"/>
      <c r="C27" s="184"/>
      <c r="D27" s="178"/>
      <c r="E27" s="178"/>
      <c r="F27" s="61">
        <f t="shared" si="0"/>
        <v>0</v>
      </c>
      <c r="G27" s="61"/>
      <c r="H27" s="61"/>
      <c r="I27" s="61"/>
      <c r="J27" s="61"/>
      <c r="K27" s="61"/>
      <c r="L27" s="61"/>
      <c r="M27" s="61"/>
      <c r="N27" s="61"/>
      <c r="O27" s="61"/>
      <c r="P27" s="61"/>
      <c r="Q27" s="61"/>
      <c r="R27" s="60"/>
      <c r="S27" s="60"/>
      <c r="T27" s="60"/>
    </row>
    <row r="28" spans="1:20" ht="15" x14ac:dyDescent="0.2">
      <c r="A28" s="62">
        <v>25</v>
      </c>
      <c r="B28" s="59"/>
      <c r="C28" s="184"/>
      <c r="D28" s="178"/>
      <c r="E28" s="178"/>
      <c r="F28" s="61">
        <f t="shared" si="0"/>
        <v>0</v>
      </c>
      <c r="G28" s="61"/>
      <c r="H28" s="61"/>
      <c r="I28" s="61"/>
      <c r="J28" s="61"/>
      <c r="K28" s="61"/>
      <c r="L28" s="61"/>
      <c r="M28" s="61"/>
      <c r="N28" s="61"/>
      <c r="O28" s="61"/>
      <c r="P28" s="61"/>
      <c r="Q28" s="61"/>
      <c r="R28" s="60"/>
      <c r="S28" s="60"/>
      <c r="T28" s="60"/>
    </row>
    <row r="29" spans="1:20" ht="15" x14ac:dyDescent="0.2">
      <c r="A29" s="62">
        <v>26</v>
      </c>
      <c r="B29" s="59"/>
      <c r="C29" s="184"/>
      <c r="D29" s="178"/>
      <c r="E29" s="178"/>
      <c r="F29" s="61">
        <f t="shared" si="0"/>
        <v>0</v>
      </c>
      <c r="G29" s="61"/>
      <c r="H29" s="61"/>
      <c r="I29" s="61"/>
      <c r="J29" s="61"/>
      <c r="K29" s="61"/>
      <c r="L29" s="61"/>
      <c r="M29" s="61"/>
      <c r="N29" s="61"/>
      <c r="O29" s="61"/>
      <c r="P29" s="61"/>
      <c r="Q29" s="61"/>
      <c r="R29" s="60"/>
      <c r="S29" s="60"/>
      <c r="T29" s="60"/>
    </row>
    <row r="30" spans="1:20" ht="15" x14ac:dyDescent="0.2">
      <c r="A30" s="62">
        <v>27</v>
      </c>
      <c r="B30" s="59"/>
      <c r="C30" s="184"/>
      <c r="D30" s="178"/>
      <c r="E30" s="178"/>
      <c r="F30" s="61">
        <f t="shared" si="0"/>
        <v>0</v>
      </c>
      <c r="G30" s="61"/>
      <c r="H30" s="61"/>
      <c r="I30" s="61"/>
      <c r="J30" s="61"/>
      <c r="K30" s="61"/>
      <c r="L30" s="61"/>
      <c r="M30" s="61"/>
      <c r="N30" s="61"/>
      <c r="O30" s="61"/>
      <c r="P30" s="61"/>
      <c r="Q30" s="61"/>
      <c r="R30" s="60"/>
      <c r="S30" s="60"/>
      <c r="T30" s="60"/>
    </row>
    <row r="31" spans="1:20" ht="15" x14ac:dyDescent="0.2">
      <c r="A31" s="62">
        <v>28</v>
      </c>
      <c r="B31" s="59"/>
      <c r="C31" s="184"/>
      <c r="D31" s="178"/>
      <c r="E31" s="178"/>
      <c r="F31" s="61">
        <f t="shared" si="0"/>
        <v>0</v>
      </c>
      <c r="G31" s="61"/>
      <c r="H31" s="61"/>
      <c r="I31" s="61"/>
      <c r="J31" s="61"/>
      <c r="K31" s="61"/>
      <c r="L31" s="61"/>
      <c r="M31" s="61"/>
      <c r="N31" s="61"/>
      <c r="O31" s="61"/>
      <c r="P31" s="61"/>
      <c r="Q31" s="61"/>
      <c r="R31" s="60"/>
      <c r="S31" s="60"/>
      <c r="T31" s="60"/>
    </row>
    <row r="32" spans="1:20" ht="15" x14ac:dyDescent="0.2">
      <c r="A32" s="62">
        <v>29</v>
      </c>
      <c r="B32" s="59"/>
      <c r="C32" s="184"/>
      <c r="D32" s="178"/>
      <c r="E32" s="178"/>
      <c r="F32" s="61">
        <f t="shared" si="0"/>
        <v>0</v>
      </c>
      <c r="G32" s="61"/>
      <c r="H32" s="61"/>
      <c r="I32" s="61"/>
      <c r="J32" s="61"/>
      <c r="K32" s="61"/>
      <c r="L32" s="61"/>
      <c r="M32" s="61"/>
      <c r="N32" s="61"/>
      <c r="O32" s="61"/>
      <c r="P32" s="61"/>
      <c r="Q32" s="61"/>
      <c r="R32" s="60"/>
      <c r="S32" s="60"/>
      <c r="T32" s="60"/>
    </row>
    <row r="33" spans="1:20" ht="15" x14ac:dyDescent="0.2">
      <c r="A33" s="62">
        <v>30</v>
      </c>
      <c r="B33" s="59"/>
      <c r="C33" s="184"/>
      <c r="D33" s="178"/>
      <c r="E33" s="178"/>
      <c r="F33" s="61">
        <f t="shared" si="0"/>
        <v>0</v>
      </c>
      <c r="G33" s="61"/>
      <c r="H33" s="61"/>
      <c r="I33" s="61"/>
      <c r="J33" s="61"/>
      <c r="K33" s="61"/>
      <c r="L33" s="61"/>
      <c r="M33" s="61"/>
      <c r="N33" s="61"/>
      <c r="O33" s="61"/>
      <c r="P33" s="61"/>
      <c r="Q33" s="61"/>
      <c r="R33" s="60"/>
      <c r="S33" s="60"/>
      <c r="T33" s="60"/>
    </row>
    <row r="34" spans="1:20" ht="15" x14ac:dyDescent="0.2">
      <c r="A34" s="62">
        <v>31</v>
      </c>
      <c r="B34" s="59"/>
      <c r="C34" s="184"/>
      <c r="D34" s="178"/>
      <c r="E34" s="178"/>
      <c r="F34" s="61">
        <f t="shared" si="0"/>
        <v>0</v>
      </c>
      <c r="G34" s="61"/>
      <c r="H34" s="61"/>
      <c r="I34" s="61"/>
      <c r="J34" s="61"/>
      <c r="K34" s="61"/>
      <c r="L34" s="61"/>
      <c r="M34" s="61"/>
      <c r="N34" s="61"/>
      <c r="O34" s="61"/>
      <c r="P34" s="61"/>
      <c r="Q34" s="61"/>
      <c r="R34" s="60"/>
      <c r="S34" s="60"/>
      <c r="T34" s="60"/>
    </row>
    <row r="35" spans="1:20" ht="15" x14ac:dyDescent="0.2">
      <c r="A35" s="62">
        <v>32</v>
      </c>
      <c r="B35" s="59"/>
      <c r="C35" s="184"/>
      <c r="D35" s="178"/>
      <c r="E35" s="178"/>
      <c r="F35" s="61">
        <f t="shared" si="0"/>
        <v>0</v>
      </c>
      <c r="G35" s="61"/>
      <c r="H35" s="61"/>
      <c r="I35" s="61"/>
      <c r="J35" s="61"/>
      <c r="K35" s="61"/>
      <c r="L35" s="61"/>
      <c r="M35" s="61"/>
      <c r="N35" s="61"/>
      <c r="O35" s="61"/>
      <c r="P35" s="61"/>
      <c r="Q35" s="61"/>
      <c r="R35" s="60"/>
      <c r="S35" s="60"/>
      <c r="T35" s="60"/>
    </row>
    <row r="36" spans="1:20" ht="15" x14ac:dyDescent="0.2">
      <c r="A36" s="62">
        <v>33</v>
      </c>
      <c r="B36" s="59"/>
      <c r="C36" s="184"/>
      <c r="D36" s="178"/>
      <c r="E36" s="178"/>
      <c r="F36" s="61">
        <f t="shared" si="0"/>
        <v>0</v>
      </c>
      <c r="G36" s="61"/>
      <c r="H36" s="61"/>
      <c r="I36" s="61"/>
      <c r="J36" s="61"/>
      <c r="K36" s="61"/>
      <c r="L36" s="61"/>
      <c r="M36" s="61"/>
      <c r="N36" s="61"/>
      <c r="O36" s="61"/>
      <c r="P36" s="61"/>
      <c r="Q36" s="61"/>
      <c r="R36" s="60"/>
      <c r="S36" s="60"/>
      <c r="T36" s="60"/>
    </row>
    <row r="37" spans="1:20" ht="15" x14ac:dyDescent="0.2">
      <c r="A37" s="62">
        <v>34</v>
      </c>
      <c r="B37" s="59"/>
      <c r="C37" s="184"/>
      <c r="D37" s="178"/>
      <c r="E37" s="178"/>
      <c r="F37" s="61">
        <f t="shared" si="0"/>
        <v>0</v>
      </c>
      <c r="G37" s="61"/>
      <c r="H37" s="61"/>
      <c r="I37" s="61"/>
      <c r="J37" s="61"/>
      <c r="K37" s="61"/>
      <c r="L37" s="61"/>
      <c r="M37" s="61"/>
      <c r="N37" s="61"/>
      <c r="O37" s="61"/>
      <c r="P37" s="61"/>
      <c r="Q37" s="61"/>
      <c r="R37" s="60"/>
      <c r="S37" s="60"/>
      <c r="T37" s="60"/>
    </row>
    <row r="38" spans="1:20" ht="15" x14ac:dyDescent="0.2">
      <c r="A38" s="62">
        <v>35</v>
      </c>
      <c r="B38" s="59"/>
      <c r="C38" s="184"/>
      <c r="D38" s="178"/>
      <c r="E38" s="178"/>
      <c r="F38" s="61">
        <f t="shared" si="0"/>
        <v>0</v>
      </c>
      <c r="G38" s="61"/>
      <c r="H38" s="61"/>
      <c r="I38" s="61"/>
      <c r="J38" s="61"/>
      <c r="K38" s="61"/>
      <c r="L38" s="61"/>
      <c r="M38" s="61"/>
      <c r="N38" s="61"/>
      <c r="O38" s="61"/>
      <c r="P38" s="61"/>
      <c r="Q38" s="61"/>
      <c r="R38" s="60"/>
      <c r="S38" s="60"/>
      <c r="T38" s="60"/>
    </row>
    <row r="39" spans="1:20" ht="15" x14ac:dyDescent="0.2">
      <c r="A39" s="62">
        <v>36</v>
      </c>
      <c r="B39" s="59"/>
      <c r="C39" s="184"/>
      <c r="D39" s="178"/>
      <c r="E39" s="178"/>
      <c r="F39" s="61">
        <f t="shared" si="0"/>
        <v>0</v>
      </c>
      <c r="G39" s="61"/>
      <c r="H39" s="61"/>
      <c r="I39" s="61"/>
      <c r="J39" s="61"/>
      <c r="K39" s="61"/>
      <c r="L39" s="61"/>
      <c r="M39" s="61"/>
      <c r="N39" s="61"/>
      <c r="O39" s="61"/>
      <c r="P39" s="61"/>
      <c r="Q39" s="61"/>
      <c r="R39" s="60"/>
      <c r="S39" s="60"/>
      <c r="T39" s="60"/>
    </row>
    <row r="40" spans="1:20" ht="15" x14ac:dyDescent="0.2">
      <c r="A40" s="62">
        <v>37</v>
      </c>
      <c r="B40" s="59"/>
      <c r="C40" s="184"/>
      <c r="D40" s="178"/>
      <c r="E40" s="178"/>
      <c r="F40" s="61">
        <f t="shared" si="0"/>
        <v>0</v>
      </c>
      <c r="G40" s="61"/>
      <c r="H40" s="61"/>
      <c r="I40" s="61"/>
      <c r="J40" s="61"/>
      <c r="K40" s="61"/>
      <c r="L40" s="61"/>
      <c r="M40" s="61"/>
      <c r="N40" s="61"/>
      <c r="O40" s="61"/>
      <c r="P40" s="61"/>
      <c r="Q40" s="61"/>
      <c r="R40" s="60"/>
      <c r="S40" s="60"/>
      <c r="T40" s="60"/>
    </row>
    <row r="41" spans="1:20" ht="15" x14ac:dyDescent="0.2">
      <c r="A41" s="62">
        <v>38</v>
      </c>
      <c r="B41" s="59"/>
      <c r="C41" s="184"/>
      <c r="D41" s="178"/>
      <c r="E41" s="178"/>
      <c r="F41" s="61">
        <f t="shared" si="0"/>
        <v>0</v>
      </c>
      <c r="G41" s="61"/>
      <c r="H41" s="61"/>
      <c r="I41" s="61"/>
      <c r="J41" s="61"/>
      <c r="K41" s="61"/>
      <c r="L41" s="61"/>
      <c r="M41" s="61"/>
      <c r="N41" s="61"/>
      <c r="O41" s="61"/>
      <c r="P41" s="61"/>
      <c r="Q41" s="61"/>
      <c r="R41" s="60"/>
      <c r="S41" s="60"/>
      <c r="T41" s="60"/>
    </row>
    <row r="42" spans="1:20" ht="15" x14ac:dyDescent="0.2">
      <c r="A42" s="62">
        <v>39</v>
      </c>
      <c r="B42" s="59"/>
      <c r="C42" s="184"/>
      <c r="D42" s="178"/>
      <c r="E42" s="178"/>
      <c r="F42" s="61">
        <f t="shared" si="0"/>
        <v>0</v>
      </c>
      <c r="G42" s="61"/>
      <c r="H42" s="61"/>
      <c r="I42" s="61"/>
      <c r="J42" s="61"/>
      <c r="K42" s="61"/>
      <c r="L42" s="61"/>
      <c r="M42" s="61"/>
      <c r="N42" s="61"/>
      <c r="O42" s="61"/>
      <c r="P42" s="61"/>
      <c r="Q42" s="61"/>
      <c r="R42" s="60"/>
      <c r="S42" s="60"/>
      <c r="T42" s="60"/>
    </row>
    <row r="43" spans="1:20" ht="15" x14ac:dyDescent="0.2">
      <c r="A43" s="62">
        <v>40</v>
      </c>
      <c r="B43" s="59"/>
      <c r="C43" s="184"/>
      <c r="D43" s="178"/>
      <c r="E43" s="178"/>
      <c r="F43" s="61">
        <f t="shared" si="0"/>
        <v>0</v>
      </c>
      <c r="G43" s="61"/>
      <c r="H43" s="61"/>
      <c r="I43" s="61"/>
      <c r="J43" s="61"/>
      <c r="K43" s="61"/>
      <c r="L43" s="61"/>
      <c r="M43" s="61"/>
      <c r="N43" s="61"/>
      <c r="O43" s="61"/>
      <c r="P43" s="61"/>
      <c r="Q43" s="61"/>
      <c r="R43" s="60"/>
      <c r="S43" s="60"/>
      <c r="T43" s="60"/>
    </row>
    <row r="44" spans="1:20" ht="15" x14ac:dyDescent="0.2">
      <c r="A44" s="62">
        <v>41</v>
      </c>
      <c r="B44" s="59"/>
      <c r="C44" s="184"/>
      <c r="D44" s="178"/>
      <c r="E44" s="178"/>
      <c r="F44" s="61">
        <f t="shared" si="0"/>
        <v>0</v>
      </c>
      <c r="G44" s="61"/>
      <c r="H44" s="61"/>
      <c r="I44" s="61"/>
      <c r="J44" s="61"/>
      <c r="K44" s="61"/>
      <c r="L44" s="61"/>
      <c r="M44" s="61"/>
      <c r="N44" s="61"/>
      <c r="O44" s="61"/>
      <c r="P44" s="61"/>
      <c r="Q44" s="61"/>
      <c r="R44" s="60"/>
      <c r="S44" s="60"/>
      <c r="T44" s="60"/>
    </row>
    <row r="45" spans="1:20" ht="15" x14ac:dyDescent="0.2">
      <c r="A45" s="62">
        <v>42</v>
      </c>
      <c r="B45" s="59"/>
      <c r="C45" s="184"/>
      <c r="D45" s="178"/>
      <c r="E45" s="178"/>
      <c r="F45" s="61">
        <f t="shared" si="0"/>
        <v>0</v>
      </c>
      <c r="G45" s="61"/>
      <c r="H45" s="61"/>
      <c r="I45" s="61"/>
      <c r="J45" s="61"/>
      <c r="K45" s="61"/>
      <c r="L45" s="61"/>
      <c r="M45" s="61"/>
      <c r="N45" s="61"/>
      <c r="O45" s="61"/>
      <c r="P45" s="61"/>
      <c r="Q45" s="61"/>
      <c r="R45" s="60"/>
      <c r="S45" s="60"/>
      <c r="T45" s="60"/>
    </row>
    <row r="46" spans="1:20" ht="15" x14ac:dyDescent="0.2">
      <c r="A46" s="62">
        <v>43</v>
      </c>
      <c r="B46" s="59"/>
      <c r="C46" s="184"/>
      <c r="D46" s="178"/>
      <c r="E46" s="178"/>
      <c r="F46" s="61">
        <f t="shared" si="0"/>
        <v>0</v>
      </c>
      <c r="G46" s="61"/>
      <c r="H46" s="61"/>
      <c r="I46" s="61"/>
      <c r="J46" s="61"/>
      <c r="K46" s="61"/>
      <c r="L46" s="61"/>
      <c r="M46" s="61"/>
      <c r="N46" s="61"/>
      <c r="O46" s="61"/>
      <c r="P46" s="61"/>
      <c r="Q46" s="61"/>
      <c r="R46" s="60"/>
      <c r="S46" s="60"/>
      <c r="T46" s="60"/>
    </row>
    <row r="47" spans="1:20" ht="15" x14ac:dyDescent="0.2">
      <c r="A47" s="62">
        <v>44</v>
      </c>
      <c r="B47" s="59"/>
      <c r="C47" s="184"/>
      <c r="D47" s="178"/>
      <c r="E47" s="178"/>
      <c r="F47" s="61">
        <f t="shared" si="0"/>
        <v>0</v>
      </c>
      <c r="G47" s="61"/>
      <c r="H47" s="61"/>
      <c r="I47" s="61"/>
      <c r="J47" s="61"/>
      <c r="K47" s="61"/>
      <c r="L47" s="61"/>
      <c r="M47" s="61"/>
      <c r="N47" s="61"/>
      <c r="O47" s="61"/>
      <c r="P47" s="61"/>
      <c r="Q47" s="61"/>
      <c r="R47" s="60"/>
      <c r="S47" s="60"/>
      <c r="T47" s="60"/>
    </row>
    <row r="48" spans="1:20" ht="15" x14ac:dyDescent="0.2">
      <c r="A48" s="62">
        <v>45</v>
      </c>
      <c r="B48" s="59"/>
      <c r="C48" s="184"/>
      <c r="D48" s="178"/>
      <c r="E48" s="178"/>
      <c r="F48" s="61">
        <f t="shared" si="0"/>
        <v>0</v>
      </c>
      <c r="G48" s="61"/>
      <c r="H48" s="61"/>
      <c r="I48" s="61"/>
      <c r="J48" s="61"/>
      <c r="K48" s="61"/>
      <c r="L48" s="61"/>
      <c r="M48" s="61"/>
      <c r="N48" s="61"/>
      <c r="O48" s="61"/>
      <c r="P48" s="61"/>
      <c r="Q48" s="61"/>
      <c r="R48" s="60"/>
      <c r="S48" s="60"/>
      <c r="T48" s="60"/>
    </row>
    <row r="49" spans="1:20" ht="15" x14ac:dyDescent="0.2">
      <c r="A49" s="62">
        <v>46</v>
      </c>
      <c r="B49" s="59"/>
      <c r="C49" s="184"/>
      <c r="D49" s="178"/>
      <c r="E49" s="178"/>
      <c r="F49" s="61">
        <f t="shared" si="0"/>
        <v>0</v>
      </c>
      <c r="G49" s="61"/>
      <c r="H49" s="61"/>
      <c r="I49" s="61"/>
      <c r="J49" s="61"/>
      <c r="K49" s="61"/>
      <c r="L49" s="61"/>
      <c r="M49" s="61"/>
      <c r="N49" s="61"/>
      <c r="O49" s="61"/>
      <c r="P49" s="61"/>
      <c r="Q49" s="61"/>
      <c r="R49" s="60"/>
      <c r="S49" s="60"/>
      <c r="T49" s="60"/>
    </row>
    <row r="50" spans="1:20" ht="15" x14ac:dyDescent="0.2">
      <c r="A50" s="62">
        <v>47</v>
      </c>
      <c r="B50" s="59"/>
      <c r="C50" s="184"/>
      <c r="D50" s="178"/>
      <c r="E50" s="178"/>
      <c r="F50" s="61">
        <f t="shared" si="0"/>
        <v>0</v>
      </c>
      <c r="G50" s="61"/>
      <c r="H50" s="61"/>
      <c r="I50" s="61"/>
      <c r="J50" s="61"/>
      <c r="K50" s="61"/>
      <c r="L50" s="61"/>
      <c r="M50" s="61"/>
      <c r="N50" s="61"/>
      <c r="O50" s="61"/>
      <c r="P50" s="61"/>
      <c r="Q50" s="61"/>
      <c r="R50" s="60"/>
      <c r="S50" s="60"/>
      <c r="T50" s="60"/>
    </row>
    <row r="51" spans="1:20" ht="15" x14ac:dyDescent="0.2">
      <c r="A51" s="62">
        <v>48</v>
      </c>
      <c r="B51" s="59"/>
      <c r="C51" s="184"/>
      <c r="D51" s="178"/>
      <c r="E51" s="178"/>
      <c r="F51" s="61">
        <f t="shared" si="0"/>
        <v>0</v>
      </c>
      <c r="G51" s="61"/>
      <c r="H51" s="61"/>
      <c r="I51" s="61"/>
      <c r="J51" s="61"/>
      <c r="K51" s="61"/>
      <c r="L51" s="61"/>
      <c r="M51" s="61"/>
      <c r="N51" s="61"/>
      <c r="O51" s="61"/>
      <c r="P51" s="61"/>
      <c r="Q51" s="61"/>
      <c r="R51" s="60"/>
      <c r="S51" s="60"/>
      <c r="T51" s="60"/>
    </row>
    <row r="52" spans="1:20" ht="15" x14ac:dyDescent="0.2">
      <c r="A52" s="62">
        <v>49</v>
      </c>
      <c r="B52" s="59"/>
      <c r="C52" s="184"/>
      <c r="D52" s="178"/>
      <c r="E52" s="178"/>
      <c r="F52" s="61">
        <f t="shared" si="0"/>
        <v>0</v>
      </c>
      <c r="G52" s="61"/>
      <c r="H52" s="61"/>
      <c r="I52" s="61"/>
      <c r="J52" s="61"/>
      <c r="K52" s="61"/>
      <c r="L52" s="61"/>
      <c r="M52" s="61"/>
      <c r="N52" s="61"/>
      <c r="O52" s="61"/>
      <c r="P52" s="61"/>
      <c r="Q52" s="61"/>
      <c r="R52" s="60"/>
      <c r="S52" s="60"/>
      <c r="T52" s="60"/>
    </row>
    <row r="53" spans="1:20" ht="15" x14ac:dyDescent="0.2">
      <c r="A53" s="63">
        <v>50</v>
      </c>
      <c r="B53" s="59"/>
      <c r="C53" s="184"/>
      <c r="D53" s="178"/>
      <c r="E53" s="178"/>
      <c r="F53" s="61">
        <f t="shared" si="0"/>
        <v>0</v>
      </c>
      <c r="G53" s="64"/>
      <c r="H53" s="64"/>
      <c r="I53" s="64"/>
      <c r="J53" s="64"/>
      <c r="K53" s="64"/>
      <c r="L53" s="64"/>
      <c r="M53" s="64"/>
      <c r="N53" s="64"/>
      <c r="O53" s="64"/>
      <c r="P53" s="64"/>
      <c r="Q53" s="64"/>
      <c r="R53" s="60"/>
      <c r="S53" s="60"/>
      <c r="T53" s="60"/>
    </row>
    <row r="54" spans="1:20" x14ac:dyDescent="0.2">
      <c r="F54"/>
      <c r="G54"/>
      <c r="H54"/>
      <c r="I54"/>
      <c r="J54"/>
      <c r="K54"/>
      <c r="L54"/>
      <c r="M54"/>
      <c r="N54"/>
      <c r="O54"/>
      <c r="P54"/>
      <c r="Q54"/>
    </row>
    <row r="55" spans="1:20" x14ac:dyDescent="0.2">
      <c r="F55"/>
      <c r="G55"/>
      <c r="H55"/>
      <c r="I55"/>
      <c r="J55"/>
      <c r="K55"/>
      <c r="L55"/>
      <c r="M55"/>
      <c r="N55"/>
      <c r="O55"/>
      <c r="P55"/>
      <c r="Q55"/>
    </row>
    <row r="56" spans="1:20" x14ac:dyDescent="0.2">
      <c r="F56"/>
      <c r="G56"/>
      <c r="H56"/>
      <c r="I56"/>
      <c r="J56"/>
      <c r="K56"/>
      <c r="L56"/>
      <c r="M56"/>
      <c r="N56"/>
      <c r="O56"/>
      <c r="P56"/>
      <c r="Q56"/>
    </row>
    <row r="57" spans="1:20" x14ac:dyDescent="0.2">
      <c r="F57"/>
      <c r="G57"/>
      <c r="H57"/>
      <c r="I57"/>
      <c r="J57"/>
      <c r="K57"/>
      <c r="L57"/>
      <c r="M57"/>
      <c r="N57"/>
      <c r="O57"/>
      <c r="P57"/>
      <c r="Q57"/>
    </row>
    <row r="58" spans="1:20" x14ac:dyDescent="0.2">
      <c r="F58"/>
      <c r="G58"/>
      <c r="H58"/>
      <c r="I58"/>
      <c r="J58"/>
      <c r="K58"/>
      <c r="L58"/>
      <c r="M58"/>
      <c r="N58"/>
      <c r="O58"/>
      <c r="P58"/>
      <c r="Q58"/>
    </row>
    <row r="59" spans="1:20" x14ac:dyDescent="0.2">
      <c r="F59"/>
      <c r="G59"/>
      <c r="H59"/>
      <c r="I59"/>
      <c r="J59"/>
      <c r="K59"/>
      <c r="L59"/>
      <c r="M59"/>
      <c r="N59"/>
      <c r="O59"/>
      <c r="P59"/>
      <c r="Q59"/>
    </row>
    <row r="60" spans="1:20" x14ac:dyDescent="0.2">
      <c r="F60"/>
      <c r="G60"/>
      <c r="H60"/>
      <c r="I60"/>
      <c r="J60"/>
      <c r="K60"/>
      <c r="L60"/>
      <c r="M60"/>
      <c r="N60"/>
      <c r="O60"/>
      <c r="P60"/>
      <c r="Q60"/>
    </row>
    <row r="61" spans="1:20" x14ac:dyDescent="0.2">
      <c r="F61"/>
      <c r="G61"/>
      <c r="H61"/>
      <c r="I61"/>
      <c r="J61"/>
      <c r="K61"/>
      <c r="L61"/>
      <c r="M61"/>
      <c r="N61"/>
      <c r="O61"/>
      <c r="P61"/>
      <c r="Q61"/>
    </row>
    <row r="62" spans="1:20" x14ac:dyDescent="0.2">
      <c r="F62"/>
      <c r="G62"/>
      <c r="H62"/>
      <c r="I62"/>
      <c r="J62"/>
      <c r="K62"/>
      <c r="L62"/>
      <c r="M62"/>
      <c r="N62"/>
      <c r="O62"/>
      <c r="P62"/>
      <c r="Q62"/>
    </row>
    <row r="63" spans="1:20" x14ac:dyDescent="0.2">
      <c r="F63"/>
      <c r="G63"/>
      <c r="H63"/>
      <c r="I63"/>
      <c r="J63"/>
      <c r="K63"/>
      <c r="L63"/>
      <c r="M63"/>
      <c r="N63"/>
      <c r="O63"/>
      <c r="P63"/>
      <c r="Q63"/>
    </row>
    <row r="64" spans="1:20" x14ac:dyDescent="0.2">
      <c r="F64"/>
      <c r="G64"/>
      <c r="H64"/>
      <c r="I64"/>
      <c r="J64"/>
      <c r="K64"/>
      <c r="L64"/>
      <c r="M64"/>
      <c r="N64"/>
      <c r="O64"/>
      <c r="P64"/>
      <c r="Q64"/>
    </row>
    <row r="65" spans="6:17" x14ac:dyDescent="0.2">
      <c r="F65"/>
      <c r="G65"/>
      <c r="H65"/>
      <c r="I65"/>
      <c r="J65"/>
      <c r="K65"/>
      <c r="L65"/>
      <c r="M65"/>
      <c r="N65"/>
      <c r="O65"/>
      <c r="P65"/>
      <c r="Q65"/>
    </row>
    <row r="66" spans="6:17" x14ac:dyDescent="0.2">
      <c r="F66"/>
      <c r="G66"/>
      <c r="H66"/>
      <c r="I66"/>
      <c r="J66"/>
      <c r="K66"/>
      <c r="L66"/>
      <c r="M66"/>
      <c r="N66"/>
      <c r="O66"/>
      <c r="P66"/>
      <c r="Q66"/>
    </row>
    <row r="67" spans="6:17" x14ac:dyDescent="0.2">
      <c r="F67"/>
      <c r="G67"/>
      <c r="H67"/>
      <c r="I67"/>
      <c r="J67"/>
      <c r="K67"/>
      <c r="L67"/>
      <c r="M67"/>
      <c r="N67"/>
      <c r="O67"/>
      <c r="P67"/>
      <c r="Q67"/>
    </row>
    <row r="68" spans="6:17" x14ac:dyDescent="0.2">
      <c r="F68"/>
      <c r="G68"/>
      <c r="H68"/>
      <c r="I68"/>
      <c r="J68"/>
      <c r="K68"/>
      <c r="L68"/>
      <c r="M68"/>
      <c r="N68"/>
      <c r="O68"/>
      <c r="P68"/>
      <c r="Q68"/>
    </row>
    <row r="69" spans="6:17" x14ac:dyDescent="0.2">
      <c r="F69"/>
      <c r="G69"/>
      <c r="H69"/>
      <c r="I69"/>
      <c r="J69"/>
      <c r="K69"/>
      <c r="L69"/>
      <c r="M69"/>
      <c r="N69"/>
      <c r="O69"/>
      <c r="P69"/>
      <c r="Q69"/>
    </row>
    <row r="70" spans="6:17" x14ac:dyDescent="0.2">
      <c r="F70"/>
      <c r="G70"/>
      <c r="H70"/>
      <c r="I70"/>
      <c r="J70"/>
      <c r="K70"/>
      <c r="L70"/>
      <c r="M70"/>
      <c r="N70"/>
      <c r="O70"/>
      <c r="P70"/>
      <c r="Q70"/>
    </row>
    <row r="71" spans="6:17" x14ac:dyDescent="0.2">
      <c r="F71"/>
      <c r="G71"/>
      <c r="H71"/>
      <c r="I71"/>
      <c r="J71"/>
      <c r="K71"/>
      <c r="L71"/>
      <c r="M71"/>
      <c r="N71"/>
      <c r="O71"/>
      <c r="P71"/>
      <c r="Q71"/>
    </row>
    <row r="72" spans="6:17" x14ac:dyDescent="0.2">
      <c r="F72"/>
      <c r="G72"/>
      <c r="H72"/>
      <c r="I72"/>
      <c r="J72"/>
      <c r="K72"/>
      <c r="L72"/>
      <c r="M72"/>
      <c r="N72"/>
      <c r="O72"/>
      <c r="P72"/>
      <c r="Q72"/>
    </row>
    <row r="73" spans="6:17" x14ac:dyDescent="0.2">
      <c r="F73"/>
      <c r="G73"/>
      <c r="H73"/>
      <c r="I73"/>
      <c r="J73"/>
      <c r="K73"/>
      <c r="L73"/>
      <c r="M73"/>
      <c r="N73"/>
      <c r="O73"/>
      <c r="P73"/>
      <c r="Q73"/>
    </row>
    <row r="74" spans="6:17" x14ac:dyDescent="0.2">
      <c r="F74"/>
      <c r="G74"/>
      <c r="H74"/>
      <c r="I74"/>
      <c r="J74"/>
      <c r="K74"/>
      <c r="L74"/>
      <c r="M74"/>
      <c r="N74"/>
      <c r="O74"/>
      <c r="P74"/>
      <c r="Q74"/>
    </row>
    <row r="75" spans="6:17" x14ac:dyDescent="0.2">
      <c r="F75"/>
      <c r="G75"/>
      <c r="H75"/>
      <c r="I75"/>
      <c r="J75"/>
      <c r="K75"/>
      <c r="L75"/>
      <c r="M75"/>
      <c r="N75"/>
      <c r="O75"/>
      <c r="P75"/>
      <c r="Q75"/>
    </row>
    <row r="76" spans="6:17" x14ac:dyDescent="0.2">
      <c r="F76"/>
      <c r="G76"/>
      <c r="H76"/>
      <c r="I76"/>
      <c r="J76"/>
      <c r="K76"/>
      <c r="L76"/>
      <c r="M76"/>
      <c r="N76"/>
      <c r="O76"/>
      <c r="P76"/>
      <c r="Q76"/>
    </row>
    <row r="77" spans="6:17" x14ac:dyDescent="0.2">
      <c r="F77"/>
      <c r="G77"/>
      <c r="H77"/>
      <c r="I77"/>
      <c r="J77"/>
      <c r="K77"/>
      <c r="L77"/>
      <c r="M77"/>
      <c r="N77"/>
      <c r="O77"/>
      <c r="P77"/>
      <c r="Q77"/>
    </row>
    <row r="78" spans="6:17" x14ac:dyDescent="0.2">
      <c r="F78"/>
      <c r="G78"/>
      <c r="H78"/>
      <c r="I78"/>
      <c r="J78"/>
      <c r="K78"/>
      <c r="L78"/>
      <c r="M78"/>
      <c r="N78"/>
      <c r="O78"/>
      <c r="P78"/>
      <c r="Q78"/>
    </row>
    <row r="79" spans="6:17" x14ac:dyDescent="0.2">
      <c r="F79"/>
      <c r="G79"/>
      <c r="H79"/>
      <c r="I79"/>
      <c r="J79"/>
      <c r="K79"/>
      <c r="L79"/>
      <c r="M79"/>
      <c r="N79"/>
      <c r="O79"/>
      <c r="P79"/>
      <c r="Q79"/>
    </row>
    <row r="80" spans="6:17" x14ac:dyDescent="0.2">
      <c r="F80"/>
      <c r="G80"/>
      <c r="H80"/>
      <c r="I80"/>
      <c r="J80"/>
      <c r="K80"/>
      <c r="L80"/>
      <c r="M80"/>
      <c r="N80"/>
      <c r="O80"/>
      <c r="P80"/>
      <c r="Q80"/>
    </row>
    <row r="81" spans="6:17" x14ac:dyDescent="0.2">
      <c r="F81"/>
      <c r="G81"/>
      <c r="H81"/>
      <c r="I81"/>
      <c r="J81"/>
      <c r="K81"/>
      <c r="L81"/>
      <c r="M81"/>
      <c r="N81"/>
      <c r="O81"/>
      <c r="P81"/>
      <c r="Q81"/>
    </row>
    <row r="82" spans="6:17" x14ac:dyDescent="0.2">
      <c r="F82"/>
      <c r="G82"/>
      <c r="H82"/>
      <c r="I82"/>
      <c r="J82"/>
      <c r="K82"/>
      <c r="L82"/>
      <c r="M82"/>
      <c r="N82"/>
      <c r="O82"/>
      <c r="P82"/>
      <c r="Q82"/>
    </row>
    <row r="83" spans="6:17" x14ac:dyDescent="0.2">
      <c r="F83"/>
      <c r="G83"/>
      <c r="H83"/>
      <c r="I83"/>
      <c r="J83"/>
      <c r="K83"/>
      <c r="L83"/>
      <c r="M83"/>
      <c r="N83"/>
      <c r="O83"/>
      <c r="P83"/>
      <c r="Q83"/>
    </row>
    <row r="84" spans="6:17" x14ac:dyDescent="0.2">
      <c r="F84"/>
      <c r="G84"/>
      <c r="H84"/>
      <c r="I84"/>
      <c r="J84"/>
      <c r="K84"/>
      <c r="L84"/>
      <c r="M84"/>
      <c r="N84"/>
      <c r="O84"/>
      <c r="P84"/>
      <c r="Q84"/>
    </row>
    <row r="85" spans="6:17" x14ac:dyDescent="0.2">
      <c r="F85"/>
      <c r="G85"/>
      <c r="H85"/>
      <c r="I85"/>
      <c r="J85"/>
      <c r="K85"/>
      <c r="L85"/>
      <c r="M85"/>
      <c r="N85"/>
      <c r="O85"/>
      <c r="P85"/>
      <c r="Q85"/>
    </row>
    <row r="86" spans="6:17" x14ac:dyDescent="0.2">
      <c r="F86"/>
      <c r="G86"/>
      <c r="H86"/>
      <c r="I86"/>
      <c r="J86"/>
      <c r="K86"/>
      <c r="L86"/>
      <c r="M86"/>
      <c r="N86"/>
      <c r="O86"/>
      <c r="P86"/>
      <c r="Q86"/>
    </row>
    <row r="87" spans="6:17" x14ac:dyDescent="0.2">
      <c r="F87"/>
      <c r="G87"/>
      <c r="H87"/>
      <c r="I87"/>
      <c r="J87"/>
      <c r="K87"/>
      <c r="L87"/>
      <c r="M87"/>
      <c r="N87"/>
      <c r="O87"/>
      <c r="P87"/>
      <c r="Q87"/>
    </row>
    <row r="88" spans="6:17" x14ac:dyDescent="0.2">
      <c r="F88"/>
      <c r="G88"/>
      <c r="H88"/>
      <c r="I88"/>
      <c r="J88"/>
      <c r="K88"/>
      <c r="L88"/>
      <c r="M88"/>
      <c r="N88"/>
      <c r="O88"/>
      <c r="P88"/>
      <c r="Q88"/>
    </row>
    <row r="89" spans="6:17" x14ac:dyDescent="0.2">
      <c r="F89"/>
      <c r="G89"/>
      <c r="H89"/>
      <c r="I89"/>
      <c r="J89"/>
      <c r="K89"/>
      <c r="L89"/>
      <c r="M89"/>
      <c r="N89"/>
      <c r="O89"/>
      <c r="P89"/>
      <c r="Q89"/>
    </row>
    <row r="90" spans="6:17" x14ac:dyDescent="0.2">
      <c r="F90"/>
      <c r="G90"/>
      <c r="H90"/>
      <c r="I90"/>
      <c r="J90"/>
      <c r="K90"/>
      <c r="L90"/>
      <c r="M90"/>
      <c r="N90"/>
      <c r="O90"/>
      <c r="P90"/>
      <c r="Q90"/>
    </row>
    <row r="91" spans="6:17" x14ac:dyDescent="0.2">
      <c r="F91"/>
      <c r="G91"/>
      <c r="H91"/>
      <c r="I91"/>
      <c r="J91"/>
      <c r="K91"/>
      <c r="L91"/>
      <c r="M91"/>
      <c r="N91"/>
      <c r="O91"/>
      <c r="P91"/>
      <c r="Q91"/>
    </row>
    <row r="92" spans="6:17" x14ac:dyDescent="0.2">
      <c r="F92"/>
      <c r="G92"/>
      <c r="H92"/>
      <c r="I92"/>
      <c r="J92"/>
      <c r="K92"/>
      <c r="L92"/>
      <c r="M92"/>
      <c r="N92"/>
      <c r="O92"/>
      <c r="P92"/>
      <c r="Q92"/>
    </row>
    <row r="93" spans="6:17" x14ac:dyDescent="0.2">
      <c r="F93"/>
      <c r="G93"/>
      <c r="H93"/>
      <c r="I93"/>
      <c r="J93"/>
      <c r="K93"/>
      <c r="L93"/>
      <c r="M93"/>
      <c r="N93"/>
      <c r="O93"/>
      <c r="P93"/>
      <c r="Q93"/>
    </row>
    <row r="94" spans="6:17" x14ac:dyDescent="0.2">
      <c r="F94"/>
      <c r="G94"/>
      <c r="H94"/>
      <c r="I94"/>
      <c r="J94"/>
      <c r="K94"/>
      <c r="L94"/>
      <c r="M94"/>
      <c r="N94"/>
      <c r="O94"/>
      <c r="P94"/>
      <c r="Q94"/>
    </row>
    <row r="95" spans="6:17" x14ac:dyDescent="0.2">
      <c r="F95"/>
      <c r="G95"/>
      <c r="H95"/>
      <c r="I95"/>
      <c r="J95"/>
      <c r="K95"/>
      <c r="L95"/>
      <c r="M95"/>
      <c r="N95"/>
      <c r="O95"/>
      <c r="P95"/>
      <c r="Q95"/>
    </row>
    <row r="96" spans="6:17" x14ac:dyDescent="0.2">
      <c r="F96"/>
      <c r="G96"/>
      <c r="H96"/>
      <c r="I96"/>
      <c r="J96"/>
      <c r="K96"/>
      <c r="L96"/>
      <c r="M96"/>
      <c r="N96"/>
      <c r="O96"/>
      <c r="P96"/>
      <c r="Q96"/>
    </row>
    <row r="97" spans="6:17" x14ac:dyDescent="0.2">
      <c r="F97"/>
      <c r="G97"/>
      <c r="H97"/>
      <c r="I97"/>
      <c r="J97"/>
      <c r="K97"/>
      <c r="L97"/>
      <c r="M97"/>
      <c r="N97"/>
      <c r="O97"/>
      <c r="P97"/>
      <c r="Q97"/>
    </row>
    <row r="98" spans="6:17" x14ac:dyDescent="0.2">
      <c r="F98"/>
      <c r="G98"/>
      <c r="H98"/>
      <c r="I98"/>
      <c r="J98"/>
      <c r="K98"/>
      <c r="L98"/>
      <c r="M98"/>
      <c r="N98"/>
      <c r="O98"/>
      <c r="P98"/>
      <c r="Q98"/>
    </row>
    <row r="99" spans="6:17" x14ac:dyDescent="0.2">
      <c r="F99"/>
      <c r="G99"/>
      <c r="H99"/>
      <c r="I99"/>
      <c r="J99"/>
      <c r="K99"/>
      <c r="L99"/>
      <c r="M99"/>
      <c r="N99"/>
      <c r="O99"/>
      <c r="P99"/>
      <c r="Q99"/>
    </row>
    <row r="100" spans="6:17" x14ac:dyDescent="0.2">
      <c r="F100"/>
      <c r="G100"/>
      <c r="H100"/>
      <c r="I100"/>
      <c r="J100"/>
      <c r="K100"/>
      <c r="L100"/>
      <c r="M100"/>
      <c r="N100"/>
      <c r="O100"/>
      <c r="P100"/>
      <c r="Q100"/>
    </row>
    <row r="101" spans="6:17" x14ac:dyDescent="0.2">
      <c r="F101"/>
      <c r="G101"/>
      <c r="H101"/>
      <c r="I101"/>
      <c r="J101"/>
      <c r="K101"/>
      <c r="L101"/>
      <c r="M101"/>
      <c r="N101"/>
      <c r="O101"/>
      <c r="P101"/>
      <c r="Q101"/>
    </row>
    <row r="102" spans="6:17" x14ac:dyDescent="0.2">
      <c r="F102"/>
      <c r="G102"/>
      <c r="H102"/>
      <c r="I102"/>
      <c r="J102"/>
      <c r="K102"/>
      <c r="L102"/>
      <c r="M102"/>
      <c r="N102"/>
      <c r="O102"/>
      <c r="P102"/>
      <c r="Q102"/>
    </row>
    <row r="103" spans="6:17" x14ac:dyDescent="0.2">
      <c r="F103"/>
      <c r="G103"/>
      <c r="H103"/>
      <c r="I103"/>
      <c r="J103"/>
      <c r="K103"/>
      <c r="L103"/>
      <c r="M103"/>
      <c r="N103"/>
      <c r="O103"/>
      <c r="P103"/>
      <c r="Q103"/>
    </row>
    <row r="104" spans="6:17" x14ac:dyDescent="0.2">
      <c r="F104"/>
      <c r="G104"/>
      <c r="H104"/>
      <c r="I104"/>
      <c r="J104"/>
      <c r="K104"/>
      <c r="L104"/>
      <c r="M104"/>
      <c r="N104"/>
      <c r="O104"/>
      <c r="P104"/>
      <c r="Q104"/>
    </row>
    <row r="105" spans="6:17" x14ac:dyDescent="0.2">
      <c r="F105"/>
      <c r="G105"/>
      <c r="H105"/>
      <c r="I105"/>
      <c r="J105"/>
      <c r="K105"/>
      <c r="L105"/>
      <c r="M105"/>
      <c r="N105"/>
      <c r="O105"/>
      <c r="P105"/>
      <c r="Q105"/>
    </row>
    <row r="106" spans="6:17" x14ac:dyDescent="0.2">
      <c r="F106"/>
      <c r="G106"/>
      <c r="H106"/>
      <c r="I106"/>
      <c r="J106"/>
      <c r="K106"/>
      <c r="L106"/>
      <c r="M106"/>
      <c r="N106"/>
      <c r="O106"/>
      <c r="P106"/>
      <c r="Q106"/>
    </row>
    <row r="107" spans="6:17" x14ac:dyDescent="0.2">
      <c r="F107"/>
      <c r="G107"/>
      <c r="H107"/>
      <c r="I107"/>
      <c r="J107"/>
      <c r="K107"/>
      <c r="L107"/>
      <c r="M107"/>
      <c r="N107"/>
      <c r="O107"/>
      <c r="P107"/>
      <c r="Q107"/>
    </row>
    <row r="108" spans="6:17" x14ac:dyDescent="0.2">
      <c r="F108"/>
      <c r="G108"/>
      <c r="H108"/>
      <c r="I108"/>
      <c r="J108"/>
      <c r="K108"/>
      <c r="L108"/>
      <c r="M108"/>
      <c r="N108"/>
      <c r="O108"/>
      <c r="P108"/>
      <c r="Q108"/>
    </row>
    <row r="109" spans="6:17" x14ac:dyDescent="0.2">
      <c r="F109"/>
      <c r="G109"/>
      <c r="H109"/>
      <c r="I109"/>
      <c r="J109"/>
      <c r="K109"/>
      <c r="L109"/>
      <c r="M109"/>
      <c r="N109"/>
      <c r="O109"/>
      <c r="P109"/>
      <c r="Q109"/>
    </row>
    <row r="110" spans="6:17" x14ac:dyDescent="0.2">
      <c r="F110"/>
      <c r="G110"/>
      <c r="H110"/>
      <c r="I110"/>
      <c r="J110"/>
      <c r="K110"/>
      <c r="L110"/>
      <c r="M110"/>
      <c r="N110"/>
      <c r="O110"/>
      <c r="P110"/>
      <c r="Q110"/>
    </row>
    <row r="111" spans="6:17" x14ac:dyDescent="0.2">
      <c r="F111"/>
      <c r="G111"/>
      <c r="H111"/>
      <c r="I111"/>
      <c r="J111"/>
      <c r="K111"/>
      <c r="L111"/>
      <c r="M111"/>
      <c r="N111"/>
      <c r="O111"/>
      <c r="P111"/>
      <c r="Q111"/>
    </row>
    <row r="112" spans="6:17" x14ac:dyDescent="0.2">
      <c r="F112"/>
      <c r="G112"/>
      <c r="H112"/>
      <c r="I112"/>
      <c r="J112"/>
      <c r="K112"/>
      <c r="L112"/>
      <c r="M112"/>
      <c r="N112"/>
      <c r="O112"/>
      <c r="P112"/>
      <c r="Q112"/>
    </row>
    <row r="113" spans="6:17" x14ac:dyDescent="0.2">
      <c r="F113"/>
      <c r="G113"/>
      <c r="H113"/>
      <c r="I113"/>
      <c r="J113"/>
      <c r="K113"/>
      <c r="L113"/>
      <c r="M113"/>
      <c r="N113"/>
      <c r="O113"/>
      <c r="P113"/>
      <c r="Q113"/>
    </row>
    <row r="114" spans="6:17" x14ac:dyDescent="0.2">
      <c r="F114"/>
      <c r="G114"/>
      <c r="H114"/>
      <c r="I114"/>
      <c r="J114"/>
      <c r="K114"/>
      <c r="L114"/>
      <c r="M114"/>
      <c r="N114"/>
      <c r="O114"/>
      <c r="P114"/>
      <c r="Q114"/>
    </row>
    <row r="115" spans="6:17" x14ac:dyDescent="0.2">
      <c r="F115"/>
      <c r="G115"/>
      <c r="H115"/>
      <c r="I115"/>
      <c r="J115"/>
      <c r="K115"/>
      <c r="L115"/>
      <c r="M115"/>
      <c r="N115"/>
      <c r="O115"/>
      <c r="P115"/>
      <c r="Q115"/>
    </row>
    <row r="116" spans="6:17" x14ac:dyDescent="0.2">
      <c r="F116"/>
      <c r="G116"/>
      <c r="H116"/>
      <c r="I116"/>
      <c r="J116"/>
      <c r="K116"/>
      <c r="L116"/>
      <c r="M116"/>
      <c r="N116"/>
      <c r="O116"/>
      <c r="P116"/>
      <c r="Q116"/>
    </row>
    <row r="117" spans="6:17" x14ac:dyDescent="0.2">
      <c r="F117"/>
      <c r="G117"/>
      <c r="H117"/>
      <c r="I117"/>
      <c r="J117"/>
      <c r="K117"/>
      <c r="L117"/>
      <c r="M117"/>
      <c r="N117"/>
      <c r="O117"/>
      <c r="P117"/>
      <c r="Q117"/>
    </row>
    <row r="118" spans="6:17" x14ac:dyDescent="0.2">
      <c r="F118"/>
      <c r="G118"/>
      <c r="H118"/>
      <c r="I118"/>
      <c r="J118"/>
      <c r="K118"/>
      <c r="L118"/>
      <c r="M118"/>
      <c r="N118"/>
      <c r="O118"/>
      <c r="P118"/>
      <c r="Q118"/>
    </row>
    <row r="119" spans="6:17" x14ac:dyDescent="0.2">
      <c r="F119"/>
      <c r="G119"/>
      <c r="H119"/>
      <c r="I119"/>
      <c r="J119"/>
      <c r="K119"/>
      <c r="L119"/>
      <c r="M119"/>
      <c r="N119"/>
      <c r="O119"/>
      <c r="P119"/>
      <c r="Q119"/>
    </row>
    <row r="120" spans="6:17" x14ac:dyDescent="0.2">
      <c r="F120"/>
      <c r="G120"/>
      <c r="H120"/>
      <c r="I120"/>
      <c r="J120"/>
      <c r="K120"/>
      <c r="L120"/>
      <c r="M120"/>
      <c r="N120"/>
      <c r="O120"/>
      <c r="P120"/>
      <c r="Q120"/>
    </row>
    <row r="121" spans="6:17" x14ac:dyDescent="0.2">
      <c r="F121"/>
      <c r="G121"/>
      <c r="H121"/>
      <c r="I121"/>
      <c r="J121"/>
      <c r="K121"/>
      <c r="L121"/>
      <c r="M121"/>
      <c r="N121"/>
      <c r="O121"/>
      <c r="P121"/>
      <c r="Q121"/>
    </row>
    <row r="122" spans="6:17" x14ac:dyDescent="0.2">
      <c r="F122"/>
      <c r="G122"/>
      <c r="H122"/>
      <c r="I122"/>
      <c r="J122"/>
      <c r="K122"/>
      <c r="L122"/>
      <c r="M122"/>
      <c r="N122"/>
      <c r="O122"/>
      <c r="P122"/>
      <c r="Q122"/>
    </row>
    <row r="123" spans="6:17" x14ac:dyDescent="0.2">
      <c r="F123"/>
      <c r="G123"/>
      <c r="H123"/>
      <c r="I123"/>
      <c r="J123"/>
      <c r="K123"/>
      <c r="L123"/>
      <c r="M123"/>
      <c r="N123"/>
      <c r="O123"/>
      <c r="P123"/>
      <c r="Q123"/>
    </row>
    <row r="124" spans="6:17" x14ac:dyDescent="0.2">
      <c r="F124"/>
      <c r="G124"/>
      <c r="H124"/>
      <c r="I124"/>
      <c r="J124"/>
      <c r="K124"/>
      <c r="L124"/>
      <c r="M124"/>
      <c r="N124"/>
      <c r="O124"/>
      <c r="P124"/>
      <c r="Q124"/>
    </row>
    <row r="125" spans="6:17" x14ac:dyDescent="0.2">
      <c r="F125"/>
      <c r="G125"/>
      <c r="H125"/>
      <c r="I125"/>
      <c r="J125"/>
      <c r="K125"/>
      <c r="L125"/>
      <c r="M125"/>
      <c r="N125"/>
      <c r="O125"/>
      <c r="P125"/>
      <c r="Q125"/>
    </row>
    <row r="126" spans="6:17" x14ac:dyDescent="0.2">
      <c r="F126"/>
      <c r="G126"/>
      <c r="H126"/>
      <c r="I126"/>
      <c r="J126"/>
      <c r="K126"/>
      <c r="L126"/>
      <c r="M126"/>
      <c r="N126"/>
      <c r="O126"/>
      <c r="P126"/>
      <c r="Q126"/>
    </row>
    <row r="127" spans="6:17" x14ac:dyDescent="0.2">
      <c r="F127"/>
      <c r="G127"/>
      <c r="H127"/>
      <c r="I127"/>
      <c r="J127"/>
      <c r="K127"/>
      <c r="L127"/>
      <c r="M127"/>
      <c r="N127"/>
      <c r="O127"/>
      <c r="P127"/>
      <c r="Q127"/>
    </row>
    <row r="128" spans="6:17" x14ac:dyDescent="0.2">
      <c r="F128"/>
      <c r="G128"/>
      <c r="H128"/>
      <c r="I128"/>
      <c r="J128"/>
      <c r="K128"/>
      <c r="L128"/>
      <c r="M128"/>
      <c r="N128"/>
      <c r="O128"/>
      <c r="P128"/>
      <c r="Q128"/>
    </row>
    <row r="129" spans="6:17" x14ac:dyDescent="0.2">
      <c r="F129"/>
      <c r="G129"/>
      <c r="H129"/>
      <c r="I129"/>
      <c r="J129"/>
      <c r="K129"/>
      <c r="L129"/>
      <c r="M129"/>
      <c r="N129"/>
      <c r="O129"/>
      <c r="P129"/>
      <c r="Q129"/>
    </row>
    <row r="130" spans="6:17" x14ac:dyDescent="0.2">
      <c r="F130"/>
      <c r="G130"/>
      <c r="H130"/>
      <c r="I130"/>
      <c r="J130"/>
      <c r="K130"/>
      <c r="L130"/>
      <c r="M130"/>
      <c r="N130"/>
      <c r="O130"/>
      <c r="P130"/>
      <c r="Q130"/>
    </row>
    <row r="131" spans="6:17" x14ac:dyDescent="0.2">
      <c r="F131"/>
      <c r="G131"/>
      <c r="H131"/>
      <c r="I131"/>
      <c r="J131"/>
      <c r="K131"/>
      <c r="L131"/>
      <c r="M131"/>
      <c r="N131"/>
      <c r="O131"/>
      <c r="P131"/>
      <c r="Q131"/>
    </row>
    <row r="132" spans="6:17" x14ac:dyDescent="0.2">
      <c r="F132"/>
      <c r="G132"/>
      <c r="H132"/>
      <c r="I132"/>
      <c r="J132"/>
      <c r="K132"/>
      <c r="L132"/>
      <c r="M132"/>
      <c r="N132"/>
      <c r="O132"/>
      <c r="P132"/>
      <c r="Q132"/>
    </row>
    <row r="133" spans="6:17" x14ac:dyDescent="0.2">
      <c r="F133"/>
      <c r="G133"/>
      <c r="H133"/>
      <c r="I133"/>
      <c r="J133"/>
      <c r="K133"/>
      <c r="L133"/>
      <c r="M133"/>
      <c r="N133"/>
      <c r="O133"/>
      <c r="P133"/>
      <c r="Q133"/>
    </row>
    <row r="134" spans="6:17" x14ac:dyDescent="0.2">
      <c r="F134"/>
      <c r="G134"/>
      <c r="H134"/>
      <c r="I134"/>
      <c r="J134"/>
      <c r="K134"/>
      <c r="L134"/>
      <c r="M134"/>
      <c r="N134"/>
      <c r="O134"/>
      <c r="P134"/>
      <c r="Q134"/>
    </row>
    <row r="135" spans="6:17" x14ac:dyDescent="0.2">
      <c r="F135"/>
      <c r="G135"/>
      <c r="H135"/>
      <c r="I135"/>
      <c r="J135"/>
      <c r="K135"/>
      <c r="L135"/>
      <c r="M135"/>
      <c r="N135"/>
      <c r="O135"/>
      <c r="P135"/>
      <c r="Q135"/>
    </row>
    <row r="136" spans="6:17" x14ac:dyDescent="0.2">
      <c r="F136"/>
      <c r="G136"/>
      <c r="H136"/>
      <c r="I136"/>
      <c r="J136"/>
      <c r="K136"/>
      <c r="L136"/>
      <c r="M136"/>
      <c r="N136"/>
      <c r="O136"/>
      <c r="P136"/>
      <c r="Q136"/>
    </row>
    <row r="137" spans="6:17" x14ac:dyDescent="0.2">
      <c r="F137"/>
      <c r="G137"/>
      <c r="H137"/>
      <c r="I137"/>
      <c r="J137"/>
      <c r="K137"/>
      <c r="L137"/>
      <c r="M137"/>
      <c r="N137"/>
      <c r="O137"/>
      <c r="P137"/>
      <c r="Q137"/>
    </row>
    <row r="138" spans="6:17" x14ac:dyDescent="0.2">
      <c r="F138"/>
      <c r="G138"/>
      <c r="H138"/>
      <c r="I138"/>
      <c r="J138"/>
      <c r="K138"/>
      <c r="L138"/>
      <c r="M138"/>
      <c r="N138"/>
      <c r="O138"/>
      <c r="P138"/>
      <c r="Q138"/>
    </row>
    <row r="139" spans="6:17" x14ac:dyDescent="0.2">
      <c r="F139"/>
      <c r="G139"/>
      <c r="H139"/>
      <c r="I139"/>
      <c r="J139"/>
      <c r="K139"/>
      <c r="L139"/>
      <c r="M139"/>
      <c r="N139"/>
      <c r="O139"/>
      <c r="P139"/>
      <c r="Q139"/>
    </row>
    <row r="140" spans="6:17" x14ac:dyDescent="0.2">
      <c r="F140"/>
      <c r="G140"/>
      <c r="H140"/>
      <c r="I140"/>
      <c r="J140"/>
      <c r="K140"/>
      <c r="L140"/>
      <c r="M140"/>
      <c r="N140"/>
      <c r="O140"/>
      <c r="P140"/>
      <c r="Q140"/>
    </row>
    <row r="141" spans="6:17" x14ac:dyDescent="0.2">
      <c r="F141"/>
      <c r="G141"/>
      <c r="H141"/>
      <c r="I141"/>
      <c r="J141"/>
      <c r="K141"/>
      <c r="L141"/>
      <c r="M141"/>
      <c r="N141"/>
      <c r="O141"/>
      <c r="P141"/>
      <c r="Q141"/>
    </row>
    <row r="142" spans="6:17" x14ac:dyDescent="0.2">
      <c r="F142"/>
      <c r="G142"/>
      <c r="H142"/>
      <c r="I142"/>
      <c r="J142"/>
      <c r="K142"/>
      <c r="L142"/>
      <c r="M142"/>
      <c r="N142"/>
      <c r="O142"/>
      <c r="P142"/>
      <c r="Q142"/>
    </row>
    <row r="143" spans="6:17" x14ac:dyDescent="0.2">
      <c r="F143"/>
      <c r="G143"/>
      <c r="H143"/>
      <c r="I143"/>
      <c r="J143"/>
      <c r="K143"/>
      <c r="L143"/>
      <c r="M143"/>
      <c r="N143"/>
      <c r="O143"/>
      <c r="P143"/>
      <c r="Q143"/>
    </row>
    <row r="144" spans="6:17" x14ac:dyDescent="0.2">
      <c r="F144"/>
      <c r="G144"/>
      <c r="H144"/>
      <c r="I144"/>
      <c r="J144"/>
      <c r="K144"/>
      <c r="L144"/>
      <c r="M144"/>
      <c r="N144"/>
      <c r="O144"/>
      <c r="P144"/>
      <c r="Q144"/>
    </row>
    <row r="145" spans="6:17" x14ac:dyDescent="0.2">
      <c r="F145"/>
      <c r="G145"/>
      <c r="H145"/>
      <c r="I145"/>
      <c r="J145"/>
      <c r="K145"/>
      <c r="L145"/>
      <c r="M145"/>
      <c r="N145"/>
      <c r="O145"/>
      <c r="P145"/>
      <c r="Q145"/>
    </row>
    <row r="146" spans="6:17" x14ac:dyDescent="0.2">
      <c r="F146"/>
      <c r="G146"/>
      <c r="H146"/>
      <c r="I146"/>
      <c r="J146"/>
      <c r="K146"/>
      <c r="L146"/>
      <c r="M146"/>
      <c r="N146"/>
      <c r="O146"/>
      <c r="P146"/>
      <c r="Q146"/>
    </row>
    <row r="147" spans="6:17" x14ac:dyDescent="0.2">
      <c r="F147"/>
      <c r="G147"/>
      <c r="H147"/>
      <c r="I147"/>
      <c r="J147"/>
      <c r="K147"/>
      <c r="L147"/>
      <c r="M147"/>
      <c r="N147"/>
      <c r="O147"/>
      <c r="P147"/>
      <c r="Q147"/>
    </row>
    <row r="148" spans="6:17" x14ac:dyDescent="0.2">
      <c r="F148"/>
      <c r="G148"/>
      <c r="H148"/>
      <c r="I148"/>
      <c r="J148"/>
      <c r="K148"/>
      <c r="L148"/>
      <c r="M148"/>
      <c r="N148"/>
      <c r="O148"/>
      <c r="P148"/>
      <c r="Q148"/>
    </row>
    <row r="149" spans="6:17" x14ac:dyDescent="0.2">
      <c r="F149"/>
      <c r="G149"/>
      <c r="H149"/>
      <c r="I149"/>
      <c r="J149"/>
      <c r="K149"/>
      <c r="L149"/>
      <c r="M149"/>
      <c r="N149"/>
      <c r="O149"/>
      <c r="P149"/>
      <c r="Q149"/>
    </row>
    <row r="150" spans="6:17" x14ac:dyDescent="0.2">
      <c r="F150"/>
      <c r="G150"/>
      <c r="H150"/>
      <c r="I150"/>
      <c r="J150"/>
      <c r="K150"/>
      <c r="L150"/>
      <c r="M150"/>
      <c r="N150"/>
      <c r="O150"/>
      <c r="P150"/>
      <c r="Q150"/>
    </row>
    <row r="151" spans="6:17" x14ac:dyDescent="0.2">
      <c r="F151"/>
      <c r="G151"/>
      <c r="H151"/>
      <c r="I151"/>
      <c r="J151"/>
      <c r="K151"/>
      <c r="L151"/>
      <c r="M151"/>
      <c r="N151"/>
      <c r="O151"/>
      <c r="P151"/>
      <c r="Q151"/>
    </row>
    <row r="152" spans="6:17" x14ac:dyDescent="0.2">
      <c r="F152"/>
      <c r="G152"/>
      <c r="H152"/>
      <c r="I152"/>
      <c r="J152"/>
      <c r="K152"/>
      <c r="L152"/>
      <c r="M152"/>
      <c r="N152"/>
      <c r="O152"/>
      <c r="P152"/>
      <c r="Q152"/>
    </row>
    <row r="153" spans="6:17" x14ac:dyDescent="0.2">
      <c r="F153"/>
      <c r="G153"/>
      <c r="H153"/>
      <c r="I153"/>
      <c r="J153"/>
      <c r="K153"/>
      <c r="L153"/>
      <c r="M153"/>
      <c r="N153"/>
      <c r="O153"/>
      <c r="P153"/>
      <c r="Q153"/>
    </row>
    <row r="154" spans="6:17" x14ac:dyDescent="0.2">
      <c r="F154"/>
      <c r="G154"/>
      <c r="H154"/>
      <c r="I154"/>
      <c r="J154"/>
      <c r="K154"/>
      <c r="L154"/>
      <c r="M154"/>
      <c r="N154"/>
      <c r="O154"/>
      <c r="P154"/>
      <c r="Q154"/>
    </row>
    <row r="155" spans="6:17" x14ac:dyDescent="0.2">
      <c r="F155"/>
      <c r="G155"/>
      <c r="H155"/>
      <c r="I155"/>
      <c r="J155"/>
      <c r="K155"/>
      <c r="L155"/>
      <c r="M155"/>
      <c r="N155"/>
      <c r="O155"/>
      <c r="P155"/>
      <c r="Q155"/>
    </row>
    <row r="156" spans="6:17" x14ac:dyDescent="0.2">
      <c r="F156"/>
      <c r="G156"/>
      <c r="H156"/>
      <c r="I156"/>
      <c r="J156"/>
      <c r="K156"/>
      <c r="L156"/>
      <c r="M156"/>
      <c r="N156"/>
      <c r="O156"/>
      <c r="P156"/>
      <c r="Q156"/>
    </row>
    <row r="157" spans="6:17" x14ac:dyDescent="0.2">
      <c r="F157"/>
      <c r="G157"/>
      <c r="H157"/>
      <c r="I157"/>
      <c r="J157"/>
      <c r="K157"/>
      <c r="L157"/>
      <c r="M157"/>
      <c r="N157"/>
      <c r="O157"/>
      <c r="P157"/>
      <c r="Q157"/>
    </row>
    <row r="158" spans="6:17" x14ac:dyDescent="0.2">
      <c r="F158"/>
      <c r="G158"/>
      <c r="H158"/>
      <c r="I158"/>
      <c r="J158"/>
      <c r="K158"/>
      <c r="L158"/>
      <c r="M158"/>
      <c r="N158"/>
      <c r="O158"/>
      <c r="P158"/>
      <c r="Q158"/>
    </row>
    <row r="159" spans="6:17" x14ac:dyDescent="0.2">
      <c r="F159"/>
      <c r="G159"/>
      <c r="H159"/>
      <c r="I159"/>
      <c r="J159"/>
      <c r="K159"/>
      <c r="L159"/>
      <c r="M159"/>
      <c r="N159"/>
      <c r="O159"/>
      <c r="P159"/>
      <c r="Q159"/>
    </row>
    <row r="160" spans="6:17" x14ac:dyDescent="0.2">
      <c r="F160"/>
      <c r="G160"/>
      <c r="H160"/>
      <c r="I160"/>
      <c r="J160"/>
      <c r="K160"/>
      <c r="L160"/>
      <c r="M160"/>
      <c r="N160"/>
      <c r="O160"/>
      <c r="P160"/>
      <c r="Q160"/>
    </row>
    <row r="161" spans="6:17" x14ac:dyDescent="0.2">
      <c r="F161"/>
      <c r="G161"/>
      <c r="H161"/>
      <c r="I161"/>
      <c r="J161"/>
      <c r="K161"/>
      <c r="L161"/>
      <c r="M161"/>
      <c r="N161"/>
      <c r="O161"/>
      <c r="P161"/>
      <c r="Q161"/>
    </row>
    <row r="162" spans="6:17" x14ac:dyDescent="0.2">
      <c r="F162"/>
      <c r="G162"/>
      <c r="H162"/>
      <c r="I162"/>
      <c r="J162"/>
      <c r="K162"/>
      <c r="L162"/>
      <c r="M162"/>
      <c r="N162"/>
      <c r="O162"/>
      <c r="P162"/>
      <c r="Q162"/>
    </row>
    <row r="163" spans="6:17" x14ac:dyDescent="0.2">
      <c r="F163"/>
      <c r="G163"/>
      <c r="H163"/>
      <c r="I163"/>
      <c r="J163"/>
      <c r="K163"/>
      <c r="L163"/>
      <c r="M163"/>
      <c r="N163"/>
      <c r="O163"/>
      <c r="P163"/>
      <c r="Q163"/>
    </row>
    <row r="164" spans="6:17" x14ac:dyDescent="0.2">
      <c r="F164"/>
      <c r="G164"/>
      <c r="H164"/>
      <c r="I164"/>
      <c r="J164"/>
      <c r="K164"/>
      <c r="L164"/>
      <c r="M164"/>
      <c r="N164"/>
      <c r="O164"/>
      <c r="P164"/>
      <c r="Q164"/>
    </row>
    <row r="165" spans="6:17" x14ac:dyDescent="0.2">
      <c r="F165"/>
      <c r="G165"/>
      <c r="H165"/>
      <c r="I165"/>
      <c r="J165"/>
      <c r="K165"/>
      <c r="L165"/>
      <c r="M165"/>
      <c r="N165"/>
      <c r="O165"/>
      <c r="P165"/>
      <c r="Q165"/>
    </row>
    <row r="166" spans="6:17" x14ac:dyDescent="0.2">
      <c r="F166"/>
      <c r="G166"/>
      <c r="H166"/>
      <c r="I166"/>
      <c r="J166"/>
      <c r="K166"/>
      <c r="L166"/>
      <c r="M166"/>
      <c r="N166"/>
      <c r="O166"/>
      <c r="P166"/>
      <c r="Q166"/>
    </row>
    <row r="167" spans="6:17" x14ac:dyDescent="0.2">
      <c r="F167"/>
      <c r="G167"/>
      <c r="H167"/>
      <c r="I167"/>
      <c r="J167"/>
      <c r="K167"/>
      <c r="L167"/>
      <c r="M167"/>
      <c r="N167"/>
      <c r="O167"/>
      <c r="P167"/>
      <c r="Q167"/>
    </row>
    <row r="168" spans="6:17" x14ac:dyDescent="0.2">
      <c r="F168"/>
      <c r="G168"/>
      <c r="H168"/>
      <c r="I168"/>
      <c r="J168"/>
      <c r="K168"/>
      <c r="L168"/>
      <c r="M168"/>
      <c r="N168"/>
      <c r="O168"/>
      <c r="P168"/>
      <c r="Q168"/>
    </row>
    <row r="169" spans="6:17" x14ac:dyDescent="0.2">
      <c r="F169"/>
      <c r="G169"/>
      <c r="H169"/>
      <c r="I169"/>
      <c r="J169"/>
      <c r="K169"/>
      <c r="L169"/>
      <c r="M169"/>
      <c r="N169"/>
      <c r="O169"/>
      <c r="P169"/>
      <c r="Q169"/>
    </row>
    <row r="170" spans="6:17" x14ac:dyDescent="0.2">
      <c r="F170"/>
      <c r="G170"/>
      <c r="H170"/>
      <c r="I170"/>
      <c r="J170"/>
      <c r="K170"/>
      <c r="L170"/>
      <c r="M170"/>
      <c r="N170"/>
      <c r="O170"/>
      <c r="P170"/>
      <c r="Q170"/>
    </row>
    <row r="171" spans="6:17" x14ac:dyDescent="0.2">
      <c r="F171"/>
      <c r="G171"/>
      <c r="H171"/>
      <c r="I171"/>
      <c r="J171"/>
      <c r="K171"/>
      <c r="L171"/>
      <c r="M171"/>
      <c r="N171"/>
      <c r="O171"/>
      <c r="P171"/>
      <c r="Q171"/>
    </row>
    <row r="172" spans="6:17" x14ac:dyDescent="0.2">
      <c r="F172"/>
      <c r="G172"/>
      <c r="H172"/>
      <c r="I172"/>
      <c r="J172"/>
      <c r="K172"/>
      <c r="L172"/>
      <c r="M172"/>
      <c r="N172"/>
      <c r="O172"/>
      <c r="P172"/>
      <c r="Q172"/>
    </row>
    <row r="173" spans="6:17" x14ac:dyDescent="0.2">
      <c r="F173"/>
      <c r="G173"/>
      <c r="H173"/>
      <c r="I173"/>
      <c r="J173"/>
      <c r="K173"/>
      <c r="L173"/>
      <c r="M173"/>
      <c r="N173"/>
      <c r="O173"/>
      <c r="P173"/>
      <c r="Q173"/>
    </row>
    <row r="174" spans="6:17" x14ac:dyDescent="0.2">
      <c r="F174"/>
      <c r="G174"/>
      <c r="H174"/>
      <c r="I174"/>
      <c r="J174"/>
      <c r="K174"/>
      <c r="L174"/>
      <c r="M174"/>
      <c r="N174"/>
      <c r="O174"/>
      <c r="P174"/>
      <c r="Q174"/>
    </row>
    <row r="175" spans="6:17" x14ac:dyDescent="0.2">
      <c r="F175"/>
      <c r="G175"/>
      <c r="H175"/>
      <c r="I175"/>
      <c r="J175"/>
      <c r="K175"/>
      <c r="L175"/>
      <c r="M175"/>
      <c r="N175"/>
      <c r="O175"/>
      <c r="P175"/>
      <c r="Q175"/>
    </row>
    <row r="176" spans="6:17" x14ac:dyDescent="0.2">
      <c r="F176"/>
      <c r="G176"/>
      <c r="H176"/>
      <c r="I176"/>
      <c r="J176"/>
      <c r="K176"/>
      <c r="L176"/>
      <c r="M176"/>
      <c r="N176"/>
      <c r="O176"/>
      <c r="P176"/>
      <c r="Q176"/>
    </row>
    <row r="177" spans="6:17" x14ac:dyDescent="0.2">
      <c r="F177"/>
      <c r="G177"/>
      <c r="H177"/>
      <c r="I177"/>
      <c r="J177"/>
      <c r="K177"/>
      <c r="L177"/>
      <c r="M177"/>
      <c r="N177"/>
      <c r="O177"/>
      <c r="P177"/>
      <c r="Q177"/>
    </row>
    <row r="178" spans="6:17" x14ac:dyDescent="0.2">
      <c r="F178"/>
      <c r="G178"/>
      <c r="H178"/>
      <c r="I178"/>
      <c r="J178"/>
      <c r="K178"/>
      <c r="L178"/>
      <c r="M178"/>
      <c r="N178"/>
      <c r="O178"/>
      <c r="P178"/>
      <c r="Q178"/>
    </row>
    <row r="179" spans="6:17" x14ac:dyDescent="0.2">
      <c r="F179"/>
      <c r="G179"/>
      <c r="H179"/>
      <c r="I179"/>
      <c r="J179"/>
      <c r="K179"/>
      <c r="L179"/>
      <c r="M179"/>
      <c r="N179"/>
      <c r="O179"/>
      <c r="P179"/>
      <c r="Q179"/>
    </row>
    <row r="180" spans="6:17" x14ac:dyDescent="0.2">
      <c r="F180"/>
      <c r="G180"/>
      <c r="H180"/>
      <c r="I180"/>
      <c r="J180"/>
      <c r="K180"/>
      <c r="L180"/>
      <c r="M180"/>
      <c r="N180"/>
      <c r="O180"/>
      <c r="P180"/>
      <c r="Q180"/>
    </row>
    <row r="181" spans="6:17" x14ac:dyDescent="0.2">
      <c r="F181"/>
      <c r="G181"/>
      <c r="H181"/>
      <c r="I181"/>
      <c r="J181"/>
      <c r="K181"/>
      <c r="L181"/>
      <c r="M181"/>
      <c r="N181"/>
      <c r="O181"/>
      <c r="P181"/>
      <c r="Q181"/>
    </row>
  </sheetData>
  <phoneticPr fontId="0" type="noConversion"/>
  <dataValidations count="3">
    <dataValidation type="list" allowBlank="1" showErrorMessage="1" sqref="G4:Q53">
      <formula1>Auswahl_LA</formula1>
      <formula2>0</formula2>
    </dataValidation>
    <dataValidation type="list" allowBlank="1" showErrorMessage="1" sqref="B4:B53">
      <formula1>MannschaftWKNrListe</formula1>
      <formula2>0</formula2>
    </dataValidation>
    <dataValidation allowBlank="1" showErrorMessage="1" sqref="F4:F53 C4:C53"/>
  </dataValidations>
  <pageMargins left="0.78749999999999998" right="0.78749999999999998" top="0.98402777777777795" bottom="0.98402777777777795" header="0.51180555555555562" footer="0.51180555555555562"/>
  <pageSetup paperSize="9" scale="73" firstPageNumber="0" orientation="portrait" horizontalDpi="300" verticalDpi="300" r:id="rId1"/>
  <headerFooter alignWithMargins="0">
    <oddHeader>&amp;C&amp;A&amp;R&amp;F</oddHeader>
    <oddFooter>&amp;R&amp;D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indexed="11"/>
    <pageSetUpPr fitToPage="1"/>
  </sheetPr>
  <dimension ref="A1:E75"/>
  <sheetViews>
    <sheetView showGridLines="0" showRowColHeaders="0" workbookViewId="0">
      <selection activeCell="C21" sqref="C21"/>
    </sheetView>
  </sheetViews>
  <sheetFormatPr baseColWidth="10" defaultRowHeight="12.75" x14ac:dyDescent="0.2"/>
  <cols>
    <col min="1" max="1" width="7.140625" customWidth="1"/>
    <col min="2" max="2" width="17.28515625" style="15" customWidth="1"/>
    <col min="3" max="3" width="52.28515625" customWidth="1"/>
    <col min="4" max="4" width="8.5703125" customWidth="1"/>
  </cols>
  <sheetData>
    <row r="1" spans="1:4" ht="23.25" x14ac:dyDescent="0.35">
      <c r="A1" s="207" t="s">
        <v>319</v>
      </c>
      <c r="B1" s="185"/>
      <c r="C1" s="28"/>
      <c r="D1" s="28"/>
    </row>
    <row r="2" spans="1:4" s="16" customFormat="1" x14ac:dyDescent="0.2">
      <c r="A2" s="208"/>
      <c r="B2" s="208"/>
      <c r="C2" s="208"/>
      <c r="D2" s="208"/>
    </row>
    <row r="3" spans="1:4" s="16" customFormat="1" ht="18" x14ac:dyDescent="0.25">
      <c r="A3" s="209" t="s">
        <v>323</v>
      </c>
      <c r="B3" s="208"/>
      <c r="C3" s="206" t="s">
        <v>351</v>
      </c>
      <c r="D3" s="208"/>
    </row>
    <row r="4" spans="1:4" s="16" customFormat="1" x14ac:dyDescent="0.2">
      <c r="A4" s="208"/>
      <c r="B4" s="208"/>
      <c r="C4" s="208"/>
      <c r="D4" s="208"/>
    </row>
    <row r="5" spans="1:4" s="16" customFormat="1" x14ac:dyDescent="0.2">
      <c r="A5" s="210" t="s">
        <v>321</v>
      </c>
      <c r="B5" s="211"/>
      <c r="C5" s="212" t="s">
        <v>320</v>
      </c>
      <c r="D5" s="208"/>
    </row>
    <row r="6" spans="1:4" s="16" customFormat="1" x14ac:dyDescent="0.2">
      <c r="A6" s="213" t="s">
        <v>126</v>
      </c>
      <c r="B6" s="208"/>
      <c r="C6" s="214" t="s">
        <v>317</v>
      </c>
      <c r="D6" s="208"/>
    </row>
    <row r="7" spans="1:4" s="16" customFormat="1" x14ac:dyDescent="0.2">
      <c r="A7" s="213" t="s">
        <v>322</v>
      </c>
      <c r="B7" s="208"/>
      <c r="C7" s="208"/>
      <c r="D7" s="208"/>
    </row>
    <row r="8" spans="1:4" s="16" customFormat="1" x14ac:dyDescent="0.2">
      <c r="A8" s="213" t="s">
        <v>361</v>
      </c>
      <c r="B8" s="208"/>
      <c r="C8" s="208"/>
      <c r="D8" s="208"/>
    </row>
    <row r="9" spans="1:4" s="16" customFormat="1" x14ac:dyDescent="0.2">
      <c r="A9" s="215" t="s">
        <v>360</v>
      </c>
      <c r="B9" s="208"/>
      <c r="C9" s="208"/>
      <c r="D9" s="208"/>
    </row>
    <row r="10" spans="1:4" s="16" customFormat="1" x14ac:dyDescent="0.2">
      <c r="A10" s="208"/>
      <c r="B10" s="208"/>
      <c r="C10" s="208"/>
      <c r="D10" s="208"/>
    </row>
    <row r="11" spans="1:4" x14ac:dyDescent="0.2">
      <c r="A11" s="216" t="s">
        <v>13</v>
      </c>
      <c r="B11" s="217"/>
      <c r="C11" s="32"/>
      <c r="D11" s="32"/>
    </row>
    <row r="12" spans="1:4" x14ac:dyDescent="0.2">
      <c r="A12" s="32"/>
      <c r="B12" s="217" t="s">
        <v>14</v>
      </c>
      <c r="C12" s="189" t="s">
        <v>124</v>
      </c>
      <c r="D12" s="32"/>
    </row>
    <row r="13" spans="1:4" x14ac:dyDescent="0.2">
      <c r="A13" s="32"/>
      <c r="B13" s="217" t="s">
        <v>15</v>
      </c>
      <c r="C13" s="189" t="s">
        <v>353</v>
      </c>
      <c r="D13" s="32"/>
    </row>
    <row r="14" spans="1:4" x14ac:dyDescent="0.2">
      <c r="A14" s="32"/>
      <c r="B14" s="217" t="s">
        <v>16</v>
      </c>
      <c r="C14" s="189" t="s">
        <v>336</v>
      </c>
      <c r="D14" s="32"/>
    </row>
    <row r="15" spans="1:4" x14ac:dyDescent="0.2">
      <c r="A15" s="32"/>
      <c r="B15" s="217" t="s">
        <v>17</v>
      </c>
      <c r="C15" s="190" t="s">
        <v>354</v>
      </c>
      <c r="D15" s="32"/>
    </row>
    <row r="16" spans="1:4" x14ac:dyDescent="0.2">
      <c r="A16" s="32"/>
      <c r="B16" s="217" t="s">
        <v>18</v>
      </c>
      <c r="C16" s="190" t="s">
        <v>355</v>
      </c>
      <c r="D16" s="218" t="e">
        <f>C16+1</f>
        <v>#VALUE!</v>
      </c>
    </row>
    <row r="17" spans="1:5" x14ac:dyDescent="0.2">
      <c r="A17" s="32"/>
      <c r="B17" s="217" t="s">
        <v>19</v>
      </c>
      <c r="C17" s="191" t="s">
        <v>356</v>
      </c>
      <c r="D17" s="32"/>
    </row>
    <row r="18" spans="1:5" x14ac:dyDescent="0.2">
      <c r="A18" s="32"/>
      <c r="B18" s="217" t="s">
        <v>20</v>
      </c>
      <c r="C18" s="189" t="s">
        <v>191</v>
      </c>
      <c r="D18" s="32"/>
    </row>
    <row r="19" spans="1:5" x14ac:dyDescent="0.2">
      <c r="A19" s="28"/>
      <c r="B19" s="185"/>
      <c r="C19" s="28"/>
      <c r="D19" s="28"/>
    </row>
    <row r="20" spans="1:5" x14ac:dyDescent="0.2">
      <c r="A20" s="216" t="s">
        <v>21</v>
      </c>
      <c r="B20" s="217"/>
      <c r="C20" s="29" t="str">
        <f>IF(ISBLANK(C21),"Wählen Sie hier ihren Verein aus:","")</f>
        <v>Wählen Sie hier ihren Verein aus:</v>
      </c>
      <c r="D20" s="32"/>
    </row>
    <row r="21" spans="1:5" x14ac:dyDescent="0.2">
      <c r="A21" s="21"/>
      <c r="B21" s="20" t="s">
        <v>22</v>
      </c>
      <c r="C21" s="23"/>
      <c r="D21" s="21"/>
    </row>
    <row r="22" spans="1:5" x14ac:dyDescent="0.2">
      <c r="A22" s="21"/>
      <c r="B22" s="20" t="s">
        <v>23</v>
      </c>
      <c r="C22" s="23"/>
      <c r="D22" s="21"/>
      <c r="E22" s="24" t="str">
        <f>IF(ISBLANK(C22),"Bitte tragen Sie Ihren Name ein","")</f>
        <v>Bitte tragen Sie Ihren Name ein</v>
      </c>
    </row>
    <row r="23" spans="1:5" x14ac:dyDescent="0.2">
      <c r="A23" s="21"/>
      <c r="B23" s="20" t="s">
        <v>24</v>
      </c>
      <c r="C23" s="23"/>
      <c r="D23" s="21"/>
      <c r="E23" s="24" t="str">
        <f>IF(ISBLANK(C23),"Bitte tragen Sie Ihren Vornamen ein","")</f>
        <v>Bitte tragen Sie Ihren Vornamen ein</v>
      </c>
    </row>
    <row r="24" spans="1:5" ht="15" x14ac:dyDescent="0.3">
      <c r="A24" s="21"/>
      <c r="B24" s="20" t="s">
        <v>25</v>
      </c>
      <c r="C24" s="25"/>
      <c r="D24" s="21"/>
      <c r="E24" s="24" t="str">
        <f>IF(ISBLANK(C24),"Bitte tragen Sie die Rechnungsanschrift ein","")</f>
        <v>Bitte tragen Sie die Rechnungsanschrift ein</v>
      </c>
    </row>
    <row r="25" spans="1:5" x14ac:dyDescent="0.2">
      <c r="A25" s="21"/>
      <c r="B25" s="20" t="s">
        <v>26</v>
      </c>
      <c r="C25" s="170"/>
      <c r="D25" s="21"/>
      <c r="E25" s="24" t="str">
        <f>IF(ISBLANK(C25),"Bitte tragen Sie die Rechnungsanschrift ein","")</f>
        <v>Bitte tragen Sie die Rechnungsanschrift ein</v>
      </c>
    </row>
    <row r="26" spans="1:5" x14ac:dyDescent="0.2">
      <c r="A26" s="21"/>
      <c r="B26" s="20" t="s">
        <v>19</v>
      </c>
      <c r="C26" s="170"/>
      <c r="D26" s="21"/>
      <c r="E26" s="24" t="str">
        <f>IF(ISBLANK(C26),"Bitte tragen Sie die Rechnungsanschrift ein","")</f>
        <v>Bitte tragen Sie die Rechnungsanschrift ein</v>
      </c>
    </row>
    <row r="27" spans="1:5" x14ac:dyDescent="0.2">
      <c r="A27" s="21"/>
      <c r="B27" s="20" t="s">
        <v>27</v>
      </c>
      <c r="C27" s="170"/>
      <c r="D27" s="21"/>
    </row>
    <row r="28" spans="1:5" x14ac:dyDescent="0.2">
      <c r="A28" s="21"/>
      <c r="B28" s="20" t="s">
        <v>28</v>
      </c>
      <c r="C28" s="170"/>
      <c r="D28" s="21"/>
    </row>
    <row r="29" spans="1:5" x14ac:dyDescent="0.2">
      <c r="A29" s="21"/>
      <c r="B29" s="20" t="s">
        <v>29</v>
      </c>
      <c r="C29" s="219"/>
      <c r="D29" s="21"/>
      <c r="E29" s="24" t="str">
        <f>IF(ISBLANK(C29),"Bitte tragen Sie Ihre eMail-Adresse ein","")</f>
        <v>Bitte tragen Sie Ihre eMail-Adresse ein</v>
      </c>
    </row>
    <row r="30" spans="1:5" x14ac:dyDescent="0.2">
      <c r="A30" s="26"/>
      <c r="B30" s="27"/>
      <c r="C30" s="28"/>
    </row>
    <row r="31" spans="1:5" x14ac:dyDescent="0.2">
      <c r="A31" s="19" t="s">
        <v>30</v>
      </c>
      <c r="B31" s="20"/>
      <c r="C31" s="29" t="str">
        <f>IF(AND(ISNUMBER(34),C32&gt;0),"","Füllen Sie die Seite 'Teilnehmer' aus!")</f>
        <v>Füllen Sie die Seite 'Teilnehmer' aus!</v>
      </c>
      <c r="D31" s="21"/>
    </row>
    <row r="32" spans="1:5" x14ac:dyDescent="0.2">
      <c r="A32" s="21"/>
      <c r="B32" s="20" t="s">
        <v>31</v>
      </c>
      <c r="C32" s="30">
        <f>Übersicht!C11</f>
        <v>0</v>
      </c>
      <c r="D32" s="21"/>
    </row>
    <row r="33" spans="1:4" x14ac:dyDescent="0.2">
      <c r="A33" s="21"/>
      <c r="B33" s="20" t="s">
        <v>343</v>
      </c>
      <c r="C33" s="30">
        <f>Übersicht!P18</f>
        <v>0</v>
      </c>
      <c r="D33" s="21"/>
    </row>
    <row r="34" spans="1:4" hidden="1" x14ac:dyDescent="0.2">
      <c r="A34" s="21"/>
      <c r="B34" s="20" t="s">
        <v>32</v>
      </c>
      <c r="C34" s="30">
        <f>IF(COUNTIF(Kampfrichter!J:J,"unvollständig")&gt;0,"Angaben für Kampfrichter sind unvollständig",IF(Übersicht!P17&lt;Übersicht!P16,"mindestens "&amp;Übersicht!P16&amp;" Mitarbeiter namentlich eintragen!",Übersicht!P17))</f>
        <v>0</v>
      </c>
      <c r="D34" s="21"/>
    </row>
    <row r="35" spans="1:4" x14ac:dyDescent="0.2">
      <c r="A35" s="21"/>
      <c r="B35" s="20" t="s">
        <v>33</v>
      </c>
      <c r="C35" s="31" t="str">
        <f>IF(ISBLANK(C52),"Bitte Anmeldedatum (unten) ausfüllen!",Übersicht!P27)</f>
        <v>Bitte Anmeldedatum (unten) ausfüllen!</v>
      </c>
      <c r="D35" s="21"/>
    </row>
    <row r="36" spans="1:4" x14ac:dyDescent="0.2">
      <c r="A36" s="26"/>
      <c r="B36" s="27"/>
      <c r="C36" s="28"/>
    </row>
    <row r="37" spans="1:4" hidden="1" x14ac:dyDescent="0.2">
      <c r="A37" s="19" t="s">
        <v>34</v>
      </c>
      <c r="B37" s="20"/>
      <c r="C37" s="32"/>
      <c r="D37" s="21"/>
    </row>
    <row r="38" spans="1:4" hidden="1" x14ac:dyDescent="0.2">
      <c r="A38" s="19"/>
      <c r="B38" s="33" t="s">
        <v>35</v>
      </c>
      <c r="C38" s="32"/>
      <c r="D38" s="21"/>
    </row>
    <row r="39" spans="1:4" hidden="1" x14ac:dyDescent="0.2">
      <c r="A39" s="19"/>
      <c r="B39" s="33" t="s">
        <v>36</v>
      </c>
      <c r="C39" s="32"/>
      <c r="D39" s="21"/>
    </row>
    <row r="40" spans="1:4" hidden="1" x14ac:dyDescent="0.2">
      <c r="A40" s="19"/>
      <c r="B40" s="20"/>
      <c r="C40" s="34"/>
      <c r="D40" s="21"/>
    </row>
    <row r="41" spans="1:4" hidden="1" x14ac:dyDescent="0.2">
      <c r="A41" s="19"/>
      <c r="B41" s="20"/>
      <c r="C41" s="35"/>
      <c r="D41" s="21"/>
    </row>
    <row r="42" spans="1:4" hidden="1" x14ac:dyDescent="0.2">
      <c r="A42" s="19"/>
      <c r="B42" s="20"/>
      <c r="C42" s="35"/>
      <c r="D42" s="21"/>
    </row>
    <row r="43" spans="1:4" hidden="1" x14ac:dyDescent="0.2">
      <c r="A43" s="19"/>
      <c r="B43" s="20"/>
      <c r="C43" s="35"/>
      <c r="D43" s="21"/>
    </row>
    <row r="44" spans="1:4" hidden="1" x14ac:dyDescent="0.2">
      <c r="C44" s="28"/>
    </row>
    <row r="45" spans="1:4" x14ac:dyDescent="0.2">
      <c r="A45" s="19"/>
      <c r="B45" s="20"/>
      <c r="C45" s="36"/>
      <c r="D45" s="21"/>
    </row>
    <row r="46" spans="1:4" s="38" customFormat="1" ht="12" x14ac:dyDescent="0.2">
      <c r="A46" s="33"/>
      <c r="B46" s="33" t="s">
        <v>37</v>
      </c>
      <c r="C46" s="37"/>
      <c r="D46" s="37"/>
    </row>
    <row r="47" spans="1:4" s="38" customFormat="1" ht="12" x14ac:dyDescent="0.2">
      <c r="A47" s="33"/>
      <c r="B47" s="33" t="s">
        <v>38</v>
      </c>
      <c r="C47" s="37"/>
      <c r="D47" s="37"/>
    </row>
    <row r="48" spans="1:4" s="38" customFormat="1" ht="12" x14ac:dyDescent="0.2">
      <c r="A48" s="33"/>
      <c r="B48" s="33" t="s">
        <v>39</v>
      </c>
      <c r="C48" s="37"/>
      <c r="D48" s="37"/>
    </row>
    <row r="49" spans="1:5" s="38" customFormat="1" ht="12" x14ac:dyDescent="0.2">
      <c r="A49" s="33"/>
      <c r="B49" s="33" t="s">
        <v>40</v>
      </c>
      <c r="C49" s="37"/>
      <c r="D49" s="37"/>
    </row>
    <row r="50" spans="1:5" s="38" customFormat="1" ht="12" x14ac:dyDescent="0.2">
      <c r="A50" s="33"/>
      <c r="B50" s="33" t="s">
        <v>41</v>
      </c>
      <c r="C50" s="37"/>
      <c r="D50" s="37"/>
    </row>
    <row r="51" spans="1:5" x14ac:dyDescent="0.2">
      <c r="A51" s="21"/>
      <c r="B51" s="20"/>
      <c r="C51" s="22" t="str">
        <f>IF(ISBLANK(C52)," Tragen sie hier das heutige Datum ein:","")</f>
        <v xml:space="preserve"> Tragen sie hier das heutige Datum ein:</v>
      </c>
      <c r="D51" s="21"/>
    </row>
    <row r="52" spans="1:5" ht="20.100000000000001" customHeight="1" x14ac:dyDescent="0.25">
      <c r="A52" s="21"/>
      <c r="B52" s="20" t="s">
        <v>42</v>
      </c>
      <c r="C52" s="235"/>
      <c r="D52" s="39"/>
      <c r="E52" s="40"/>
    </row>
    <row r="53" spans="1:5" ht="39.75" customHeight="1" x14ac:dyDescent="0.2">
      <c r="A53" s="21"/>
      <c r="B53" s="21"/>
      <c r="C53" s="21"/>
      <c r="D53" s="21"/>
    </row>
    <row r="54" spans="1:5" x14ac:dyDescent="0.2">
      <c r="A54" s="21"/>
      <c r="B54" s="21"/>
      <c r="C54" s="21"/>
      <c r="D54" s="21"/>
    </row>
    <row r="55" spans="1:5" s="26" customFormat="1" x14ac:dyDescent="0.2"/>
    <row r="56" spans="1:5" ht="15.75" x14ac:dyDescent="0.25">
      <c r="A56" s="33"/>
      <c r="B56" s="33"/>
      <c r="C56" s="196" t="s">
        <v>359</v>
      </c>
      <c r="D56" s="21"/>
    </row>
    <row r="57" spans="1:5" x14ac:dyDescent="0.2">
      <c r="A57" s="19" t="s">
        <v>43</v>
      </c>
      <c r="B57" s="20"/>
      <c r="C57" s="21"/>
      <c r="D57" s="21"/>
    </row>
    <row r="58" spans="1:5" ht="15" x14ac:dyDescent="0.25">
      <c r="A58" s="19"/>
      <c r="B58" s="195" t="s">
        <v>330</v>
      </c>
      <c r="C58" s="21"/>
      <c r="D58" s="21"/>
    </row>
    <row r="59" spans="1:5" ht="15" x14ac:dyDescent="0.25">
      <c r="A59" s="169"/>
      <c r="B59" s="195" t="s">
        <v>358</v>
      </c>
      <c r="C59" s="21"/>
      <c r="D59" s="21"/>
    </row>
    <row r="60" spans="1:5" ht="15" x14ac:dyDescent="0.25">
      <c r="A60" s="19"/>
      <c r="B60" s="195" t="s">
        <v>337</v>
      </c>
      <c r="C60" s="21"/>
      <c r="D60" s="21"/>
    </row>
    <row r="61" spans="1:5" x14ac:dyDescent="0.2">
      <c r="A61" s="21"/>
      <c r="B61" s="20"/>
      <c r="C61" s="21"/>
      <c r="D61" s="21"/>
      <c r="E61" s="40"/>
    </row>
    <row r="62" spans="1:5" x14ac:dyDescent="0.2">
      <c r="A62" s="21"/>
      <c r="B62" s="20" t="s">
        <v>45</v>
      </c>
      <c r="C62" s="203" t="s">
        <v>331</v>
      </c>
      <c r="D62" s="21"/>
      <c r="E62" s="40"/>
    </row>
    <row r="63" spans="1:5" x14ac:dyDescent="0.2">
      <c r="A63" s="21"/>
      <c r="B63" s="20" t="s">
        <v>333</v>
      </c>
      <c r="C63" s="203" t="s">
        <v>334</v>
      </c>
      <c r="D63" s="21"/>
      <c r="E63" s="40"/>
    </row>
    <row r="64" spans="1:5" x14ac:dyDescent="0.2">
      <c r="A64" s="21"/>
      <c r="B64" s="20" t="s">
        <v>46</v>
      </c>
      <c r="C64" s="203" t="s">
        <v>332</v>
      </c>
      <c r="D64" s="21"/>
      <c r="E64" s="40"/>
    </row>
    <row r="65" spans="1:4" x14ac:dyDescent="0.2">
      <c r="A65" s="21"/>
      <c r="B65" s="20" t="s">
        <v>335</v>
      </c>
      <c r="C65" s="203" t="s">
        <v>357</v>
      </c>
      <c r="D65" s="21"/>
    </row>
    <row r="66" spans="1:4" s="26" customFormat="1" x14ac:dyDescent="0.2"/>
    <row r="67" spans="1:4" s="5" customFormat="1" x14ac:dyDescent="0.2">
      <c r="A67" s="41" t="s">
        <v>47</v>
      </c>
      <c r="B67" s="41"/>
      <c r="C67" s="41"/>
    </row>
    <row r="68" spans="1:4" s="5" customFormat="1" x14ac:dyDescent="0.2">
      <c r="A68" s="41"/>
      <c r="B68" s="174" t="str">
        <f>IF(ISTEXT(C21),C14&amp;"_"&amp;$C21&amp;".xls","")</f>
        <v/>
      </c>
      <c r="C68" s="42"/>
    </row>
    <row r="69" spans="1:4" x14ac:dyDescent="0.2">
      <c r="A69" s="41" t="s">
        <v>48</v>
      </c>
      <c r="B69" s="41"/>
      <c r="C69" s="41"/>
    </row>
    <row r="70" spans="1:4" x14ac:dyDescent="0.2">
      <c r="A70" s="41"/>
      <c r="B70" s="175" t="s">
        <v>317</v>
      </c>
      <c r="C70" s="42"/>
    </row>
    <row r="71" spans="1:4" s="16" customFormat="1" x14ac:dyDescent="0.2">
      <c r="A71" s="18" t="s">
        <v>49</v>
      </c>
      <c r="B71" s="18"/>
    </row>
    <row r="72" spans="1:4" s="16" customFormat="1" x14ac:dyDescent="0.2">
      <c r="A72" s="17"/>
      <c r="B72" s="42" t="s">
        <v>318</v>
      </c>
    </row>
    <row r="73" spans="1:4" x14ac:dyDescent="0.2">
      <c r="A73" s="41"/>
      <c r="B73" s="42"/>
      <c r="C73" s="42"/>
    </row>
    <row r="74" spans="1:4" x14ac:dyDescent="0.2">
      <c r="A74" s="43" t="s">
        <v>315</v>
      </c>
      <c r="B74" s="7"/>
      <c r="C74" s="5"/>
    </row>
    <row r="75" spans="1:4" x14ac:dyDescent="0.2">
      <c r="A75" s="43" t="s">
        <v>50</v>
      </c>
      <c r="B75" s="7"/>
      <c r="C75" s="5"/>
    </row>
  </sheetData>
  <sheetCalcPr fullCalcOnLoad="1"/>
  <sheetProtection password="A585" sheet="1" objects="1" scenarios="1" selectLockedCells="1"/>
  <dataConsolidate/>
  <phoneticPr fontId="0" type="noConversion"/>
  <conditionalFormatting sqref="C32">
    <cfRule type="cellIs" dxfId="1" priority="1" stopIfTrue="1" operator="equal">
      <formula>"Teilnehmerdaten sind unvollständig!"</formula>
    </cfRule>
  </conditionalFormatting>
  <dataValidations count="3">
    <dataValidation type="date" allowBlank="1" showErrorMessage="1" sqref="C52">
      <formula1>43497</formula1>
      <formula2>43523</formula2>
    </dataValidation>
    <dataValidation allowBlank="1" showErrorMessage="1" promptTitle="Bezirk" prompt="Wählen Sie den Bezirk (1 bis 3) aus, in dem ihr Verein am Gaukindertreffen teilnimmt" sqref="C14">
      <formula1>0</formula1>
      <formula2>0</formula2>
    </dataValidation>
    <dataValidation type="list" errorStyle="warning" showInputMessage="1" showErrorMessage="1" errorTitle="Verein" error="Bitte wählen Sie einen Verein aus der Liste aus, geben Sie den Vereinsnamen nicht selbst ein!" promptTitle="Wählen Sie ihren Verein aus!" prompt="Rechts neben dem Eingabefeld für den Verein wird eine Schaltfläche zum Öffnen einer Vereinsliste angezeigt. Klicken Sie auf diese Schaltfläche und wählen Sie ihren Verein aus der Liste aus._x000a_" sqref="C21">
      <formula1>Vereinsliste</formula1>
      <formula2>0</formula2>
    </dataValidation>
  </dataValidations>
  <hyperlinks>
    <hyperlink ref="C6" r:id="rId1"/>
    <hyperlink ref="B70" r:id="rId2"/>
  </hyperlinks>
  <pageMargins left="0.78749999999999998" right="0.78749999999999998" top="0.78749999999999998" bottom="0.78749999999999998" header="0.51180555555555562" footer="0.51180555555555562"/>
  <pageSetup paperSize="9" scale="82" firstPageNumber="0" orientation="portrait" horizontalDpi="300" verticalDpi="300"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indexed="53"/>
  </sheetPr>
  <dimension ref="A1:J105"/>
  <sheetViews>
    <sheetView showGridLines="0" workbookViewId="0">
      <pane ySplit="3" topLeftCell="A4" activePane="bottomLeft" state="frozen"/>
      <selection pane="bottomLeft" activeCell="A4" sqref="A4"/>
    </sheetView>
  </sheetViews>
  <sheetFormatPr baseColWidth="10" defaultRowHeight="12.75" x14ac:dyDescent="0.2"/>
  <cols>
    <col min="1" max="1" width="19.85546875" style="65" customWidth="1"/>
    <col min="2" max="2" width="16.7109375" style="65" customWidth="1"/>
    <col min="3" max="3" width="7.5703125" style="66" customWidth="1"/>
    <col min="4" max="4" width="7.5703125" style="66" hidden="1" customWidth="1"/>
    <col min="5" max="5" width="9.5703125" style="67" customWidth="1"/>
    <col min="6" max="6" width="30.5703125" style="67" hidden="1" customWidth="1"/>
    <col min="7" max="7" width="10.140625" style="67" hidden="1" customWidth="1"/>
    <col min="8" max="8" width="12.28515625" style="130" hidden="1" customWidth="1"/>
    <col min="9" max="9" width="16.140625" style="68" hidden="1" customWidth="1"/>
    <col min="10" max="10" width="60.42578125" style="26" customWidth="1"/>
    <col min="11" max="16384" width="11.42578125" style="26"/>
  </cols>
  <sheetData>
    <row r="1" spans="1:10" s="75" customFormat="1" x14ac:dyDescent="0.2">
      <c r="A1" s="69" t="str">
        <f>"Teilnehmer "&amp;IF(LEN(Deckblatt!C21)&gt;0,Deckblatt!C21,"")</f>
        <v xml:space="preserve">Teilnehmer </v>
      </c>
      <c r="B1" s="70"/>
      <c r="C1" s="71"/>
      <c r="D1" s="71"/>
      <c r="E1" s="72" t="s">
        <v>52</v>
      </c>
      <c r="F1" s="73" t="s">
        <v>57</v>
      </c>
      <c r="G1" s="74"/>
      <c r="H1" s="74"/>
      <c r="J1" s="171" t="s">
        <v>309</v>
      </c>
    </row>
    <row r="2" spans="1:10" s="78" customFormat="1" x14ac:dyDescent="0.2">
      <c r="A2" s="76"/>
      <c r="B2" s="76"/>
      <c r="C2" s="77"/>
      <c r="D2" s="77"/>
      <c r="E2" s="54"/>
      <c r="F2" s="54"/>
      <c r="G2" s="54"/>
      <c r="H2" s="54"/>
      <c r="I2" s="79"/>
      <c r="J2" s="172" t="s">
        <v>310</v>
      </c>
    </row>
    <row r="3" spans="1:10" s="78" customFormat="1" ht="27.75" customHeight="1" x14ac:dyDescent="0.2">
      <c r="A3" s="76" t="s">
        <v>58</v>
      </c>
      <c r="B3" s="76" t="s">
        <v>59</v>
      </c>
      <c r="C3" s="77" t="s">
        <v>60</v>
      </c>
      <c r="D3" s="77" t="s">
        <v>316</v>
      </c>
      <c r="E3" s="54" t="s">
        <v>61</v>
      </c>
      <c r="F3" s="54" t="s">
        <v>311</v>
      </c>
      <c r="G3" s="54" t="s">
        <v>62</v>
      </c>
      <c r="H3" s="54" t="s">
        <v>312</v>
      </c>
      <c r="I3" s="79"/>
    </row>
    <row r="4" spans="1:10" s="85" customFormat="1" ht="15.75" x14ac:dyDescent="0.25">
      <c r="A4" s="80"/>
      <c r="B4" s="80"/>
      <c r="C4" s="81"/>
      <c r="D4" s="81"/>
      <c r="E4" s="82"/>
      <c r="F4" s="173"/>
      <c r="G4" s="83" t="str">
        <f>IF(ISERROR(VLOOKUP(F4,Mannschaften!$E$4:$G$53,2,1)),"",VLOOKUP(F4,Mannschaften!$E$4:$G$53,2,1))</f>
        <v/>
      </c>
      <c r="H4" s="186" t="str">
        <f t="shared" ref="H4:H35" si="0">IF(A4="","",(IF(RIGHT(TEXT(E4,0),3)=RIGHT(TEXT(G4,0),3),"I.O.","falsche Wettkampfzuordung")))</f>
        <v/>
      </c>
      <c r="I4" s="84" t="str">
        <f t="shared" ref="I4:I67" si="1">IF(AND(OR(ISTEXT(A4),ISTEXT(B4),NOT(ISBLANK(C4)),NOT(ISBLANK(E4)),NOT(ISBLANK(F4))),OR(ISBLANK(A4),ISBLANK(B4),ISBLANK(C4),AND(ISBLANK(E4),ISBLANK(F4)))),"unvollständig",IF(AND(NOT(ISBLANK(F4)),(G4=0)),"Seite Mannschaften ausfüllen!",""))</f>
        <v/>
      </c>
      <c r="J4" s="188" t="e">
        <f>VLOOKUP(E4,Übersicht!$A$7:$B$10,2,1)</f>
        <v>#N/A</v>
      </c>
    </row>
    <row r="5" spans="1:10" s="85" customFormat="1" ht="15.75" x14ac:dyDescent="0.25">
      <c r="A5" s="80"/>
      <c r="B5" s="80"/>
      <c r="C5" s="81"/>
      <c r="D5" s="81"/>
      <c r="E5" s="82"/>
      <c r="F5" s="173"/>
      <c r="G5" s="83" t="str">
        <f>IF(ISERROR(VLOOKUP(F5,Mannschaften!$E$4:$G$53,2,1)),"",VLOOKUP(F5,Mannschaften!$E$4:$G$53,2,1))</f>
        <v/>
      </c>
      <c r="H5" s="186" t="str">
        <f t="shared" si="0"/>
        <v/>
      </c>
      <c r="I5" s="84" t="str">
        <f t="shared" si="1"/>
        <v/>
      </c>
      <c r="J5" s="188" t="e">
        <f>VLOOKUP(E5,Übersicht!$A$7:$B$10,2,1)</f>
        <v>#N/A</v>
      </c>
    </row>
    <row r="6" spans="1:10" s="85" customFormat="1" ht="15.75" x14ac:dyDescent="0.25">
      <c r="A6" s="80"/>
      <c r="B6" s="80"/>
      <c r="C6" s="81"/>
      <c r="D6" s="81"/>
      <c r="E6" s="82"/>
      <c r="F6" s="173"/>
      <c r="G6" s="83" t="str">
        <f>IF(ISERROR(VLOOKUP(F6,Mannschaften!$E$4:$G$53,2,1)),"",VLOOKUP(F6,Mannschaften!$E$4:$G$53,2,1))</f>
        <v/>
      </c>
      <c r="H6" s="186" t="str">
        <f t="shared" si="0"/>
        <v/>
      </c>
      <c r="I6" s="84" t="str">
        <f t="shared" si="1"/>
        <v/>
      </c>
      <c r="J6" s="188" t="e">
        <f>VLOOKUP(E6,Übersicht!$A$7:$B$10,2,1)</f>
        <v>#N/A</v>
      </c>
    </row>
    <row r="7" spans="1:10" s="85" customFormat="1" ht="15.75" x14ac:dyDescent="0.25">
      <c r="A7" s="80"/>
      <c r="B7" s="80"/>
      <c r="C7" s="81"/>
      <c r="D7" s="81"/>
      <c r="E7" s="82"/>
      <c r="F7" s="173"/>
      <c r="G7" s="83" t="str">
        <f>IF(ISERROR(VLOOKUP(F7,Mannschaften!$E$4:$G$53,2,1)),"",VLOOKUP(F7,Mannschaften!$E$4:$G$53,2,1))</f>
        <v/>
      </c>
      <c r="H7" s="186" t="str">
        <f t="shared" si="0"/>
        <v/>
      </c>
      <c r="I7" s="84" t="str">
        <f t="shared" si="1"/>
        <v/>
      </c>
      <c r="J7" s="188" t="e">
        <f>VLOOKUP(E7,Übersicht!$A$7:$B$10,2,1)</f>
        <v>#N/A</v>
      </c>
    </row>
    <row r="8" spans="1:10" s="85" customFormat="1" ht="15.75" x14ac:dyDescent="0.25">
      <c r="A8" s="80"/>
      <c r="B8" s="80"/>
      <c r="C8" s="81"/>
      <c r="D8" s="81"/>
      <c r="E8" s="82"/>
      <c r="F8" s="173"/>
      <c r="G8" s="83" t="str">
        <f>IF(ISERROR(VLOOKUP(F8,Mannschaften!$E$4:$G$53,2,1)),"",VLOOKUP(F8,Mannschaften!$E$4:$G$53,2,1))</f>
        <v/>
      </c>
      <c r="H8" s="186" t="str">
        <f t="shared" si="0"/>
        <v/>
      </c>
      <c r="I8" s="84" t="str">
        <f t="shared" si="1"/>
        <v/>
      </c>
      <c r="J8" s="188" t="e">
        <f>VLOOKUP(E8,Übersicht!$A$7:$B$10,2,1)</f>
        <v>#N/A</v>
      </c>
    </row>
    <row r="9" spans="1:10" s="85" customFormat="1" ht="15.75" x14ac:dyDescent="0.25">
      <c r="A9" s="80"/>
      <c r="B9" s="80"/>
      <c r="C9" s="81"/>
      <c r="D9" s="81"/>
      <c r="E9" s="82"/>
      <c r="F9" s="173"/>
      <c r="G9" s="83" t="str">
        <f>IF(ISERROR(VLOOKUP(F9,Mannschaften!$E$4:$G$53,2,1)),"",VLOOKUP(F9,Mannschaften!$E$4:$G$53,2,1))</f>
        <v/>
      </c>
      <c r="H9" s="186" t="str">
        <f t="shared" si="0"/>
        <v/>
      </c>
      <c r="I9" s="84" t="str">
        <f t="shared" si="1"/>
        <v/>
      </c>
      <c r="J9" s="188" t="e">
        <f>VLOOKUP(E9,Übersicht!$A$7:$B$10,2,1)</f>
        <v>#N/A</v>
      </c>
    </row>
    <row r="10" spans="1:10" s="85" customFormat="1" ht="15.75" x14ac:dyDescent="0.25">
      <c r="A10" s="80"/>
      <c r="B10" s="80"/>
      <c r="C10" s="81"/>
      <c r="D10" s="81"/>
      <c r="E10" s="82"/>
      <c r="F10" s="173"/>
      <c r="G10" s="83" t="str">
        <f>IF(ISERROR(VLOOKUP(F10,Mannschaften!$E$4:$G$53,2,1)),"",VLOOKUP(F10,Mannschaften!$E$4:$G$53,2,1))</f>
        <v/>
      </c>
      <c r="H10" s="186" t="str">
        <f t="shared" si="0"/>
        <v/>
      </c>
      <c r="I10" s="84" t="str">
        <f t="shared" si="1"/>
        <v/>
      </c>
      <c r="J10" s="188" t="e">
        <f>VLOOKUP(E10,Übersicht!$A$7:$B$10,2,1)</f>
        <v>#N/A</v>
      </c>
    </row>
    <row r="11" spans="1:10" s="85" customFormat="1" ht="15.75" x14ac:dyDescent="0.25">
      <c r="A11" s="80"/>
      <c r="B11" s="80"/>
      <c r="C11" s="81"/>
      <c r="D11" s="81"/>
      <c r="E11" s="82"/>
      <c r="F11" s="173"/>
      <c r="G11" s="83" t="str">
        <f>IF(ISERROR(VLOOKUP(F11,Mannschaften!$E$4:$G$53,2,1)),"",VLOOKUP(F11,Mannschaften!$E$4:$G$53,2,1))</f>
        <v/>
      </c>
      <c r="H11" s="186" t="str">
        <f t="shared" si="0"/>
        <v/>
      </c>
      <c r="I11" s="84" t="str">
        <f t="shared" si="1"/>
        <v/>
      </c>
      <c r="J11" s="188" t="e">
        <f>VLOOKUP(E11,Übersicht!$A$7:$B$10,2,1)</f>
        <v>#N/A</v>
      </c>
    </row>
    <row r="12" spans="1:10" s="85" customFormat="1" ht="15.75" x14ac:dyDescent="0.25">
      <c r="A12" s="80"/>
      <c r="B12" s="80"/>
      <c r="C12" s="81"/>
      <c r="D12" s="81"/>
      <c r="E12" s="82"/>
      <c r="F12" s="173"/>
      <c r="G12" s="83" t="str">
        <f>IF(ISERROR(VLOOKUP(F12,Mannschaften!$E$4:$G$53,2,1)),"",VLOOKUP(F12,Mannschaften!$E$4:$G$53,2,1))</f>
        <v/>
      </c>
      <c r="H12" s="186" t="str">
        <f t="shared" si="0"/>
        <v/>
      </c>
      <c r="I12" s="84" t="str">
        <f t="shared" si="1"/>
        <v/>
      </c>
      <c r="J12" s="188" t="e">
        <f>VLOOKUP(E12,Übersicht!$A$7:$B$10,2,1)</f>
        <v>#N/A</v>
      </c>
    </row>
    <row r="13" spans="1:10" s="85" customFormat="1" ht="15.75" x14ac:dyDescent="0.25">
      <c r="A13" s="80"/>
      <c r="B13" s="80"/>
      <c r="C13" s="81"/>
      <c r="D13" s="81"/>
      <c r="E13" s="82"/>
      <c r="F13" s="173"/>
      <c r="G13" s="83" t="str">
        <f>IF(ISERROR(VLOOKUP(F13,Mannschaften!$E$4:$G$53,2,1)),"",VLOOKUP(F13,Mannschaften!$E$4:$G$53,2,1))</f>
        <v/>
      </c>
      <c r="H13" s="186" t="str">
        <f t="shared" si="0"/>
        <v/>
      </c>
      <c r="I13" s="84" t="str">
        <f t="shared" si="1"/>
        <v/>
      </c>
      <c r="J13" s="188" t="e">
        <f>VLOOKUP(E13,Übersicht!$A$7:$B$10,2,1)</f>
        <v>#N/A</v>
      </c>
    </row>
    <row r="14" spans="1:10" s="85" customFormat="1" ht="15.75" x14ac:dyDescent="0.25">
      <c r="A14" s="80"/>
      <c r="B14" s="80"/>
      <c r="C14" s="81"/>
      <c r="D14" s="81"/>
      <c r="E14" s="82"/>
      <c r="F14" s="173"/>
      <c r="G14" s="83" t="str">
        <f>IF(ISERROR(VLOOKUP(F14,Mannschaften!$E$4:$G$53,2,1)),"",VLOOKUP(F14,Mannschaften!$E$4:$G$53,2,1))</f>
        <v/>
      </c>
      <c r="H14" s="186" t="str">
        <f t="shared" si="0"/>
        <v/>
      </c>
      <c r="I14" s="84" t="str">
        <f t="shared" si="1"/>
        <v/>
      </c>
      <c r="J14" s="188" t="e">
        <f>VLOOKUP(E14,Übersicht!$A$7:$B$10,2,1)</f>
        <v>#N/A</v>
      </c>
    </row>
    <row r="15" spans="1:10" s="85" customFormat="1" ht="15.75" x14ac:dyDescent="0.25">
      <c r="A15" s="80"/>
      <c r="B15" s="80"/>
      <c r="C15" s="81"/>
      <c r="D15" s="81"/>
      <c r="E15" s="82"/>
      <c r="F15" s="173"/>
      <c r="G15" s="83" t="str">
        <f>IF(ISERROR(VLOOKUP(F15,Mannschaften!$E$4:$G$53,2,1)),"",VLOOKUP(F15,Mannschaften!$E$4:$G$53,2,1))</f>
        <v/>
      </c>
      <c r="H15" s="186" t="str">
        <f t="shared" si="0"/>
        <v/>
      </c>
      <c r="I15" s="84" t="str">
        <f t="shared" si="1"/>
        <v/>
      </c>
      <c r="J15" s="188" t="e">
        <f>VLOOKUP(E15,Übersicht!$A$7:$B$10,2,1)</f>
        <v>#N/A</v>
      </c>
    </row>
    <row r="16" spans="1:10" s="85" customFormat="1" ht="15.75" x14ac:dyDescent="0.25">
      <c r="A16" s="80"/>
      <c r="B16" s="80"/>
      <c r="C16" s="81"/>
      <c r="D16" s="81"/>
      <c r="E16" s="82"/>
      <c r="F16" s="173"/>
      <c r="G16" s="83" t="str">
        <f>IF(ISERROR(VLOOKUP(F16,Mannschaften!$E$4:$G$53,2,1)),"",VLOOKUP(F16,Mannschaften!$E$4:$G$53,2,1))</f>
        <v/>
      </c>
      <c r="H16" s="186" t="str">
        <f t="shared" si="0"/>
        <v/>
      </c>
      <c r="I16" s="84" t="str">
        <f t="shared" si="1"/>
        <v/>
      </c>
      <c r="J16" s="188" t="e">
        <f>VLOOKUP(E16,Übersicht!$A$7:$B$10,2,1)</f>
        <v>#N/A</v>
      </c>
    </row>
    <row r="17" spans="1:10" s="85" customFormat="1" ht="15.75" x14ac:dyDescent="0.25">
      <c r="A17" s="80"/>
      <c r="B17" s="80"/>
      <c r="C17" s="81"/>
      <c r="D17" s="81"/>
      <c r="E17" s="82"/>
      <c r="F17" s="173"/>
      <c r="G17" s="83" t="str">
        <f>IF(ISERROR(VLOOKUP(F17,Mannschaften!$E$4:$G$53,2,1)),"",VLOOKUP(F17,Mannschaften!$E$4:$G$53,2,1))</f>
        <v/>
      </c>
      <c r="H17" s="186" t="str">
        <f t="shared" si="0"/>
        <v/>
      </c>
      <c r="I17" s="84" t="str">
        <f t="shared" si="1"/>
        <v/>
      </c>
      <c r="J17" s="188" t="e">
        <f>VLOOKUP(E17,Übersicht!$A$7:$B$10,2,1)</f>
        <v>#N/A</v>
      </c>
    </row>
    <row r="18" spans="1:10" s="85" customFormat="1" ht="15.75" x14ac:dyDescent="0.25">
      <c r="A18" s="80"/>
      <c r="B18" s="80"/>
      <c r="C18" s="81"/>
      <c r="D18" s="81"/>
      <c r="E18" s="82"/>
      <c r="F18" s="173"/>
      <c r="G18" s="83" t="str">
        <f>IF(ISERROR(VLOOKUP(F18,Mannschaften!$E$4:$G$53,2,1)),"",VLOOKUP(F18,Mannschaften!$E$4:$G$53,2,1))</f>
        <v/>
      </c>
      <c r="H18" s="186" t="str">
        <f t="shared" si="0"/>
        <v/>
      </c>
      <c r="I18" s="84" t="str">
        <f t="shared" si="1"/>
        <v/>
      </c>
      <c r="J18" s="188" t="e">
        <f>VLOOKUP(E18,Übersicht!$A$7:$B$10,2,1)</f>
        <v>#N/A</v>
      </c>
    </row>
    <row r="19" spans="1:10" s="85" customFormat="1" ht="15.75" x14ac:dyDescent="0.25">
      <c r="A19" s="80"/>
      <c r="B19" s="80"/>
      <c r="C19" s="81"/>
      <c r="D19" s="81"/>
      <c r="E19" s="82"/>
      <c r="F19" s="173"/>
      <c r="G19" s="83" t="str">
        <f>IF(ISERROR(VLOOKUP(F19,Mannschaften!$E$4:$G$53,2,1)),"",VLOOKUP(F19,Mannschaften!$E$4:$G$53,2,1))</f>
        <v/>
      </c>
      <c r="H19" s="186" t="str">
        <f t="shared" si="0"/>
        <v/>
      </c>
      <c r="I19" s="84" t="str">
        <f t="shared" si="1"/>
        <v/>
      </c>
      <c r="J19" s="188" t="e">
        <f>VLOOKUP(E19,Übersicht!$A$7:$B$10,2,1)</f>
        <v>#N/A</v>
      </c>
    </row>
    <row r="20" spans="1:10" s="85" customFormat="1" ht="15.75" x14ac:dyDescent="0.25">
      <c r="A20" s="80"/>
      <c r="B20" s="80"/>
      <c r="C20" s="81"/>
      <c r="D20" s="81"/>
      <c r="E20" s="82"/>
      <c r="F20" s="173"/>
      <c r="G20" s="83" t="str">
        <f>IF(ISERROR(VLOOKUP(F20,Mannschaften!$E$4:$G$53,2,1)),"",VLOOKUP(F20,Mannschaften!$E$4:$G$53,2,1))</f>
        <v/>
      </c>
      <c r="H20" s="186" t="str">
        <f t="shared" si="0"/>
        <v/>
      </c>
      <c r="I20" s="84" t="str">
        <f t="shared" si="1"/>
        <v/>
      </c>
      <c r="J20" s="188" t="e">
        <f>VLOOKUP(E20,Übersicht!$A$7:$B$10,2,1)</f>
        <v>#N/A</v>
      </c>
    </row>
    <row r="21" spans="1:10" s="85" customFormat="1" ht="15.75" x14ac:dyDescent="0.25">
      <c r="A21" s="80"/>
      <c r="B21" s="80"/>
      <c r="C21" s="81"/>
      <c r="D21" s="81"/>
      <c r="E21" s="82"/>
      <c r="F21" s="173"/>
      <c r="G21" s="83" t="str">
        <f>IF(ISERROR(VLOOKUP(F21,Mannschaften!$E$4:$G$53,2,1)),"",VLOOKUP(F21,Mannschaften!$E$4:$G$53,2,1))</f>
        <v/>
      </c>
      <c r="H21" s="186" t="str">
        <f t="shared" si="0"/>
        <v/>
      </c>
      <c r="I21" s="84" t="str">
        <f t="shared" si="1"/>
        <v/>
      </c>
      <c r="J21" s="188" t="e">
        <f>VLOOKUP(E21,Übersicht!$A$7:$B$10,2,1)</f>
        <v>#N/A</v>
      </c>
    </row>
    <row r="22" spans="1:10" s="85" customFormat="1" ht="15.75" x14ac:dyDescent="0.25">
      <c r="A22" s="80"/>
      <c r="B22" s="80"/>
      <c r="C22" s="81"/>
      <c r="D22" s="81"/>
      <c r="E22" s="82"/>
      <c r="F22" s="173"/>
      <c r="G22" s="83" t="str">
        <f>IF(ISERROR(VLOOKUP(F22,Mannschaften!$E$4:$G$53,2,1)),"",VLOOKUP(F22,Mannschaften!$E$4:$G$53,2,1))</f>
        <v/>
      </c>
      <c r="H22" s="186" t="str">
        <f t="shared" si="0"/>
        <v/>
      </c>
      <c r="I22" s="84" t="str">
        <f t="shared" si="1"/>
        <v/>
      </c>
      <c r="J22" s="188" t="e">
        <f>VLOOKUP(E22,Übersicht!$A$7:$B$10,2,1)</f>
        <v>#N/A</v>
      </c>
    </row>
    <row r="23" spans="1:10" s="85" customFormat="1" ht="15.75" x14ac:dyDescent="0.25">
      <c r="A23" s="80"/>
      <c r="B23" s="80"/>
      <c r="C23" s="81"/>
      <c r="D23" s="81"/>
      <c r="E23" s="82"/>
      <c r="F23" s="173"/>
      <c r="G23" s="83" t="str">
        <f>IF(ISERROR(VLOOKUP(F23,Mannschaften!$E$4:$G$53,2,1)),"",VLOOKUP(F23,Mannschaften!$E$4:$G$53,2,1))</f>
        <v/>
      </c>
      <c r="H23" s="186" t="str">
        <f t="shared" si="0"/>
        <v/>
      </c>
      <c r="I23" s="84" t="str">
        <f t="shared" si="1"/>
        <v/>
      </c>
      <c r="J23" s="188" t="e">
        <f>VLOOKUP(E23,Übersicht!$A$7:$B$10,2,1)</f>
        <v>#N/A</v>
      </c>
    </row>
    <row r="24" spans="1:10" s="85" customFormat="1" ht="15.75" x14ac:dyDescent="0.25">
      <c r="A24" s="80"/>
      <c r="B24" s="80"/>
      <c r="C24" s="81"/>
      <c r="D24" s="81"/>
      <c r="E24" s="82"/>
      <c r="F24" s="173"/>
      <c r="G24" s="83" t="str">
        <f>IF(ISERROR(VLOOKUP(F24,Mannschaften!$E$4:$G$53,2,1)),"",VLOOKUP(F24,Mannschaften!$E$4:$G$53,2,1))</f>
        <v/>
      </c>
      <c r="H24" s="186" t="str">
        <f t="shared" si="0"/>
        <v/>
      </c>
      <c r="I24" s="84" t="str">
        <f t="shared" si="1"/>
        <v/>
      </c>
      <c r="J24" s="188" t="e">
        <f>VLOOKUP(E24,Übersicht!$A$7:$B$10,2,1)</f>
        <v>#N/A</v>
      </c>
    </row>
    <row r="25" spans="1:10" s="85" customFormat="1" ht="15.75" x14ac:dyDescent="0.25">
      <c r="A25" s="80"/>
      <c r="B25" s="80"/>
      <c r="C25" s="81"/>
      <c r="D25" s="81"/>
      <c r="E25" s="82"/>
      <c r="F25" s="173"/>
      <c r="G25" s="83" t="str">
        <f>IF(ISERROR(VLOOKUP(F25,Mannschaften!$E$4:$G$53,2,1)),"",VLOOKUP(F25,Mannschaften!$E$4:$G$53,2,1))</f>
        <v/>
      </c>
      <c r="H25" s="186" t="str">
        <f t="shared" si="0"/>
        <v/>
      </c>
      <c r="I25" s="84" t="str">
        <f t="shared" si="1"/>
        <v/>
      </c>
      <c r="J25" s="188" t="e">
        <f>VLOOKUP(E25,Übersicht!$A$7:$B$10,2,1)</f>
        <v>#N/A</v>
      </c>
    </row>
    <row r="26" spans="1:10" s="85" customFormat="1" ht="15.75" x14ac:dyDescent="0.25">
      <c r="A26" s="80"/>
      <c r="B26" s="80"/>
      <c r="C26" s="81"/>
      <c r="D26" s="81"/>
      <c r="E26" s="82"/>
      <c r="F26" s="173"/>
      <c r="G26" s="83" t="str">
        <f>IF(ISERROR(VLOOKUP(F26,Mannschaften!$E$4:$G$53,2,1)),"",VLOOKUP(F26,Mannschaften!$E$4:$G$53,2,1))</f>
        <v/>
      </c>
      <c r="H26" s="186" t="str">
        <f t="shared" si="0"/>
        <v/>
      </c>
      <c r="I26" s="84" t="str">
        <f t="shared" si="1"/>
        <v/>
      </c>
      <c r="J26" s="188" t="e">
        <f>VLOOKUP(E26,Übersicht!$A$7:$B$10,2,1)</f>
        <v>#N/A</v>
      </c>
    </row>
    <row r="27" spans="1:10" s="85" customFormat="1" ht="15.75" x14ac:dyDescent="0.25">
      <c r="A27" s="80"/>
      <c r="B27" s="80"/>
      <c r="C27" s="81"/>
      <c r="D27" s="81"/>
      <c r="E27" s="82"/>
      <c r="F27" s="173"/>
      <c r="G27" s="83" t="str">
        <f>IF(ISERROR(VLOOKUP(F27,Mannschaften!$E$4:$G$53,2,1)),"",VLOOKUP(F27,Mannschaften!$E$4:$G$53,2,1))</f>
        <v/>
      </c>
      <c r="H27" s="186" t="str">
        <f t="shared" si="0"/>
        <v/>
      </c>
      <c r="I27" s="84" t="str">
        <f t="shared" si="1"/>
        <v/>
      </c>
      <c r="J27" s="188" t="e">
        <f>VLOOKUP(E27,Übersicht!$A$7:$B$10,2,1)</f>
        <v>#N/A</v>
      </c>
    </row>
    <row r="28" spans="1:10" s="85" customFormat="1" ht="15.75" x14ac:dyDescent="0.25">
      <c r="A28" s="80"/>
      <c r="B28" s="80"/>
      <c r="C28" s="81"/>
      <c r="D28" s="81"/>
      <c r="E28" s="82"/>
      <c r="F28" s="173"/>
      <c r="G28" s="83" t="str">
        <f>IF(ISERROR(VLOOKUP(F28,Mannschaften!$E$4:$G$53,2,1)),"",VLOOKUP(F28,Mannschaften!$E$4:$G$53,2,1))</f>
        <v/>
      </c>
      <c r="H28" s="186" t="str">
        <f t="shared" si="0"/>
        <v/>
      </c>
      <c r="I28" s="84" t="str">
        <f t="shared" si="1"/>
        <v/>
      </c>
      <c r="J28" s="188" t="e">
        <f>VLOOKUP(E28,Übersicht!$A$7:$B$10,2,1)</f>
        <v>#N/A</v>
      </c>
    </row>
    <row r="29" spans="1:10" s="85" customFormat="1" ht="15.75" x14ac:dyDescent="0.25">
      <c r="A29" s="80"/>
      <c r="B29" s="80"/>
      <c r="C29" s="81"/>
      <c r="D29" s="81"/>
      <c r="E29" s="82"/>
      <c r="F29" s="173"/>
      <c r="G29" s="83" t="str">
        <f>IF(ISERROR(VLOOKUP(F29,Mannschaften!$E$4:$G$53,2,1)),"",VLOOKUP(F29,Mannschaften!$E$4:$G$53,2,1))</f>
        <v/>
      </c>
      <c r="H29" s="186" t="str">
        <f t="shared" si="0"/>
        <v/>
      </c>
      <c r="I29" s="84" t="str">
        <f t="shared" si="1"/>
        <v/>
      </c>
      <c r="J29" s="188" t="e">
        <f>VLOOKUP(E29,Übersicht!$A$7:$B$10,2,1)</f>
        <v>#N/A</v>
      </c>
    </row>
    <row r="30" spans="1:10" s="85" customFormat="1" ht="15.75" x14ac:dyDescent="0.25">
      <c r="A30" s="80"/>
      <c r="B30" s="80"/>
      <c r="C30" s="81"/>
      <c r="D30" s="81"/>
      <c r="E30" s="82"/>
      <c r="F30" s="173"/>
      <c r="G30" s="83" t="str">
        <f>IF(ISERROR(VLOOKUP(F30,Mannschaften!$E$4:$G$53,2,1)),"",VLOOKUP(F30,Mannschaften!$E$4:$G$53,2,1))</f>
        <v/>
      </c>
      <c r="H30" s="186" t="str">
        <f t="shared" si="0"/>
        <v/>
      </c>
      <c r="I30" s="84" t="str">
        <f t="shared" si="1"/>
        <v/>
      </c>
      <c r="J30" s="188" t="e">
        <f>VLOOKUP(E30,Übersicht!$A$7:$B$10,2,1)</f>
        <v>#N/A</v>
      </c>
    </row>
    <row r="31" spans="1:10" s="85" customFormat="1" ht="15.75" x14ac:dyDescent="0.25">
      <c r="A31" s="80"/>
      <c r="B31" s="80"/>
      <c r="C31" s="81"/>
      <c r="D31" s="81"/>
      <c r="E31" s="82"/>
      <c r="F31" s="173"/>
      <c r="G31" s="83" t="str">
        <f>IF(ISERROR(VLOOKUP(F31,Mannschaften!$E$4:$G$53,2,1)),"",VLOOKUP(F31,Mannschaften!$E$4:$G$53,2,1))</f>
        <v/>
      </c>
      <c r="H31" s="186" t="str">
        <f t="shared" si="0"/>
        <v/>
      </c>
      <c r="I31" s="84" t="str">
        <f t="shared" si="1"/>
        <v/>
      </c>
      <c r="J31" s="188" t="e">
        <f>VLOOKUP(E31,Übersicht!$A$7:$B$10,2,1)</f>
        <v>#N/A</v>
      </c>
    </row>
    <row r="32" spans="1:10" s="85" customFormat="1" ht="15.75" x14ac:dyDescent="0.25">
      <c r="A32" s="80"/>
      <c r="B32" s="80"/>
      <c r="C32" s="81"/>
      <c r="D32" s="81"/>
      <c r="E32" s="82"/>
      <c r="F32" s="173"/>
      <c r="G32" s="83" t="str">
        <f>IF(ISERROR(VLOOKUP(F32,Mannschaften!$E$4:$G$53,2,1)),"",VLOOKUP(F32,Mannschaften!$E$4:$G$53,2,1))</f>
        <v/>
      </c>
      <c r="H32" s="186" t="str">
        <f t="shared" si="0"/>
        <v/>
      </c>
      <c r="I32" s="84" t="str">
        <f t="shared" si="1"/>
        <v/>
      </c>
      <c r="J32" s="188" t="e">
        <f>VLOOKUP(E32,Übersicht!$A$7:$B$10,2,1)</f>
        <v>#N/A</v>
      </c>
    </row>
    <row r="33" spans="1:10" s="85" customFormat="1" ht="15.75" x14ac:dyDescent="0.25">
      <c r="A33" s="80"/>
      <c r="B33" s="80"/>
      <c r="C33" s="81"/>
      <c r="D33" s="81"/>
      <c r="E33" s="82"/>
      <c r="F33" s="173"/>
      <c r="G33" s="83" t="str">
        <f>IF(ISERROR(VLOOKUP(F33,Mannschaften!$E$4:$G$53,2,1)),"",VLOOKUP(F33,Mannschaften!$E$4:$G$53,2,1))</f>
        <v/>
      </c>
      <c r="H33" s="186" t="str">
        <f t="shared" si="0"/>
        <v/>
      </c>
      <c r="I33" s="84" t="str">
        <f t="shared" si="1"/>
        <v/>
      </c>
      <c r="J33" s="188" t="e">
        <f>VLOOKUP(E33,Übersicht!$A$7:$B$10,2,1)</f>
        <v>#N/A</v>
      </c>
    </row>
    <row r="34" spans="1:10" s="85" customFormat="1" ht="15.75" x14ac:dyDescent="0.25">
      <c r="A34" s="80"/>
      <c r="B34" s="80"/>
      <c r="C34" s="81"/>
      <c r="D34" s="81"/>
      <c r="E34" s="82"/>
      <c r="F34" s="173"/>
      <c r="G34" s="83" t="str">
        <f>IF(ISERROR(VLOOKUP(F34,Mannschaften!$E$4:$G$53,2,1)),"",VLOOKUP(F34,Mannschaften!$E$4:$G$53,2,1))</f>
        <v/>
      </c>
      <c r="H34" s="186" t="str">
        <f t="shared" si="0"/>
        <v/>
      </c>
      <c r="I34" s="84" t="str">
        <f t="shared" si="1"/>
        <v/>
      </c>
      <c r="J34" s="188" t="e">
        <f>VLOOKUP(E34,Übersicht!$A$7:$B$10,2,1)</f>
        <v>#N/A</v>
      </c>
    </row>
    <row r="35" spans="1:10" s="85" customFormat="1" ht="15.75" x14ac:dyDescent="0.25">
      <c r="A35" s="80"/>
      <c r="B35" s="80"/>
      <c r="C35" s="81"/>
      <c r="D35" s="81"/>
      <c r="E35" s="82"/>
      <c r="F35" s="173"/>
      <c r="G35" s="83" t="str">
        <f>IF(ISERROR(VLOOKUP(F35,Mannschaften!$E$4:$G$53,2,1)),"",VLOOKUP(F35,Mannschaften!$E$4:$G$53,2,1))</f>
        <v/>
      </c>
      <c r="H35" s="186" t="str">
        <f t="shared" si="0"/>
        <v/>
      </c>
      <c r="I35" s="84" t="str">
        <f t="shared" si="1"/>
        <v/>
      </c>
      <c r="J35" s="188" t="e">
        <f>VLOOKUP(E35,Übersicht!$A$7:$B$10,2,1)</f>
        <v>#N/A</v>
      </c>
    </row>
    <row r="36" spans="1:10" s="85" customFormat="1" ht="15.75" x14ac:dyDescent="0.25">
      <c r="A36" s="80"/>
      <c r="B36" s="80"/>
      <c r="C36" s="81"/>
      <c r="D36" s="81"/>
      <c r="E36" s="82"/>
      <c r="F36" s="173"/>
      <c r="G36" s="83" t="str">
        <f>IF(ISERROR(VLOOKUP(F36,Mannschaften!$E$4:$G$53,2,1)),"",VLOOKUP(F36,Mannschaften!$E$4:$G$53,2,1))</f>
        <v/>
      </c>
      <c r="H36" s="186" t="str">
        <f t="shared" ref="H36:H67" si="2">IF(A36="","",(IF(RIGHT(TEXT(E36,0),3)=RIGHT(TEXT(G36,0),3),"I.O.","falsche Wettkampfzuordung")))</f>
        <v/>
      </c>
      <c r="I36" s="84" t="str">
        <f t="shared" si="1"/>
        <v/>
      </c>
      <c r="J36" s="188" t="e">
        <f>VLOOKUP(E36,Übersicht!$A$7:$B$10,2,1)</f>
        <v>#N/A</v>
      </c>
    </row>
    <row r="37" spans="1:10" s="85" customFormat="1" ht="15.75" x14ac:dyDescent="0.25">
      <c r="A37" s="80"/>
      <c r="B37" s="80"/>
      <c r="C37" s="81"/>
      <c r="D37" s="81"/>
      <c r="E37" s="82"/>
      <c r="F37" s="173"/>
      <c r="G37" s="83" t="str">
        <f>IF(ISERROR(VLOOKUP(F37,Mannschaften!$E$4:$G$53,2,1)),"",VLOOKUP(F37,Mannschaften!$E$4:$G$53,2,1))</f>
        <v/>
      </c>
      <c r="H37" s="186" t="str">
        <f t="shared" si="2"/>
        <v/>
      </c>
      <c r="I37" s="84" t="str">
        <f t="shared" si="1"/>
        <v/>
      </c>
      <c r="J37" s="188" t="e">
        <f>VLOOKUP(E37,Übersicht!$A$7:$B$10,2,1)</f>
        <v>#N/A</v>
      </c>
    </row>
    <row r="38" spans="1:10" s="85" customFormat="1" ht="15.75" x14ac:dyDescent="0.25">
      <c r="A38" s="80"/>
      <c r="B38" s="80"/>
      <c r="C38" s="81"/>
      <c r="D38" s="81"/>
      <c r="E38" s="82"/>
      <c r="F38" s="173"/>
      <c r="G38" s="83" t="str">
        <f>IF(ISERROR(VLOOKUP(F38,Mannschaften!$E$4:$G$53,2,1)),"",VLOOKUP(F38,Mannschaften!$E$4:$G$53,2,1))</f>
        <v/>
      </c>
      <c r="H38" s="186" t="str">
        <f t="shared" si="2"/>
        <v/>
      </c>
      <c r="I38" s="84" t="str">
        <f t="shared" si="1"/>
        <v/>
      </c>
      <c r="J38" s="188" t="e">
        <f>VLOOKUP(E38,Übersicht!$A$7:$B$10,2,1)</f>
        <v>#N/A</v>
      </c>
    </row>
    <row r="39" spans="1:10" s="85" customFormat="1" ht="15.75" x14ac:dyDescent="0.25">
      <c r="A39" s="80"/>
      <c r="B39" s="80"/>
      <c r="C39" s="81"/>
      <c r="D39" s="81"/>
      <c r="E39" s="82"/>
      <c r="F39" s="173"/>
      <c r="G39" s="83" t="str">
        <f>IF(ISERROR(VLOOKUP(F39,Mannschaften!$E$4:$G$53,2,1)),"",VLOOKUP(F39,Mannschaften!$E$4:$G$53,2,1))</f>
        <v/>
      </c>
      <c r="H39" s="186" t="str">
        <f t="shared" si="2"/>
        <v/>
      </c>
      <c r="I39" s="84" t="str">
        <f t="shared" si="1"/>
        <v/>
      </c>
      <c r="J39" s="188" t="e">
        <f>VLOOKUP(E39,Übersicht!$A$7:$B$10,2,1)</f>
        <v>#N/A</v>
      </c>
    </row>
    <row r="40" spans="1:10" s="85" customFormat="1" ht="15.75" x14ac:dyDescent="0.25">
      <c r="A40" s="80"/>
      <c r="B40" s="80"/>
      <c r="C40" s="81"/>
      <c r="D40" s="81"/>
      <c r="E40" s="82"/>
      <c r="F40" s="173"/>
      <c r="G40" s="83" t="str">
        <f>IF(ISERROR(VLOOKUP(F40,Mannschaften!$E$4:$G$53,2,1)),"",VLOOKUP(F40,Mannschaften!$E$4:$G$53,2,1))</f>
        <v/>
      </c>
      <c r="H40" s="186" t="str">
        <f t="shared" si="2"/>
        <v/>
      </c>
      <c r="I40" s="84" t="str">
        <f t="shared" si="1"/>
        <v/>
      </c>
      <c r="J40" s="188" t="e">
        <f>VLOOKUP(E40,Übersicht!$A$7:$B$10,2,1)</f>
        <v>#N/A</v>
      </c>
    </row>
    <row r="41" spans="1:10" s="85" customFormat="1" ht="15.75" x14ac:dyDescent="0.25">
      <c r="A41" s="80"/>
      <c r="B41" s="80"/>
      <c r="C41" s="81"/>
      <c r="D41" s="81"/>
      <c r="E41" s="82"/>
      <c r="F41" s="173"/>
      <c r="G41" s="83" t="str">
        <f>IF(ISERROR(VLOOKUP(F41,Mannschaften!$E$4:$G$53,2,1)),"",VLOOKUP(F41,Mannschaften!$E$4:$G$53,2,1))</f>
        <v/>
      </c>
      <c r="H41" s="186" t="str">
        <f t="shared" si="2"/>
        <v/>
      </c>
      <c r="I41" s="84" t="str">
        <f t="shared" si="1"/>
        <v/>
      </c>
      <c r="J41" s="188" t="e">
        <f>VLOOKUP(E41,Übersicht!$A$7:$B$10,2,1)</f>
        <v>#N/A</v>
      </c>
    </row>
    <row r="42" spans="1:10" s="85" customFormat="1" ht="15.75" x14ac:dyDescent="0.25">
      <c r="A42" s="80"/>
      <c r="B42" s="80"/>
      <c r="C42" s="81"/>
      <c r="D42" s="81"/>
      <c r="E42" s="82"/>
      <c r="F42" s="173"/>
      <c r="G42" s="83" t="str">
        <f>IF(ISERROR(VLOOKUP(F42,Mannschaften!$E$4:$G$53,2,1)),"",VLOOKUP(F42,Mannschaften!$E$4:$G$53,2,1))</f>
        <v/>
      </c>
      <c r="H42" s="186" t="str">
        <f t="shared" si="2"/>
        <v/>
      </c>
      <c r="I42" s="84" t="str">
        <f t="shared" si="1"/>
        <v/>
      </c>
      <c r="J42" s="188" t="e">
        <f>VLOOKUP(E42,Übersicht!$A$7:$B$10,2,1)</f>
        <v>#N/A</v>
      </c>
    </row>
    <row r="43" spans="1:10" s="85" customFormat="1" ht="15.75" x14ac:dyDescent="0.25">
      <c r="A43" s="80"/>
      <c r="B43" s="80"/>
      <c r="C43" s="81"/>
      <c r="D43" s="81"/>
      <c r="E43" s="82"/>
      <c r="F43" s="173"/>
      <c r="G43" s="83" t="str">
        <f>IF(ISERROR(VLOOKUP(F43,Mannschaften!$E$4:$G$53,2,1)),"",VLOOKUP(F43,Mannschaften!$E$4:$G$53,2,1))</f>
        <v/>
      </c>
      <c r="H43" s="186" t="str">
        <f t="shared" si="2"/>
        <v/>
      </c>
      <c r="I43" s="84" t="str">
        <f t="shared" si="1"/>
        <v/>
      </c>
      <c r="J43" s="188" t="e">
        <f>VLOOKUP(E43,Übersicht!$A$7:$B$10,2,1)</f>
        <v>#N/A</v>
      </c>
    </row>
    <row r="44" spans="1:10" s="85" customFormat="1" ht="15.75" x14ac:dyDescent="0.25">
      <c r="A44" s="80"/>
      <c r="B44" s="80"/>
      <c r="C44" s="81"/>
      <c r="D44" s="81"/>
      <c r="E44" s="82"/>
      <c r="F44" s="173"/>
      <c r="G44" s="83" t="str">
        <f>IF(ISERROR(VLOOKUP(F44,Mannschaften!$E$4:$G$53,2,1)),"",VLOOKUP(F44,Mannschaften!$E$4:$G$53,2,1))</f>
        <v/>
      </c>
      <c r="H44" s="186" t="str">
        <f t="shared" si="2"/>
        <v/>
      </c>
      <c r="I44" s="84" t="str">
        <f t="shared" si="1"/>
        <v/>
      </c>
      <c r="J44" s="188" t="e">
        <f>VLOOKUP(E44,Übersicht!$A$7:$B$10,2,1)</f>
        <v>#N/A</v>
      </c>
    </row>
    <row r="45" spans="1:10" s="85" customFormat="1" ht="15.75" x14ac:dyDescent="0.25">
      <c r="A45" s="80"/>
      <c r="B45" s="80"/>
      <c r="C45" s="81"/>
      <c r="D45" s="81"/>
      <c r="E45" s="82"/>
      <c r="F45" s="173"/>
      <c r="G45" s="83" t="str">
        <f>IF(ISERROR(VLOOKUP(F45,Mannschaften!$E$4:$G$53,2,1)),"",VLOOKUP(F45,Mannschaften!$E$4:$G$53,2,1))</f>
        <v/>
      </c>
      <c r="H45" s="186" t="str">
        <f t="shared" si="2"/>
        <v/>
      </c>
      <c r="I45" s="84" t="str">
        <f t="shared" si="1"/>
        <v/>
      </c>
      <c r="J45" s="188" t="e">
        <f>VLOOKUP(E45,Übersicht!$A$7:$B$10,2,1)</f>
        <v>#N/A</v>
      </c>
    </row>
    <row r="46" spans="1:10" s="85" customFormat="1" ht="15.75" x14ac:dyDescent="0.25">
      <c r="A46" s="80"/>
      <c r="B46" s="80"/>
      <c r="C46" s="81"/>
      <c r="D46" s="81"/>
      <c r="E46" s="82"/>
      <c r="F46" s="173"/>
      <c r="G46" s="83" t="str">
        <f>IF(ISERROR(VLOOKUP(F46,Mannschaften!$E$4:$G$53,2,1)),"",VLOOKUP(F46,Mannschaften!$E$4:$G$53,2,1))</f>
        <v/>
      </c>
      <c r="H46" s="186" t="str">
        <f t="shared" si="2"/>
        <v/>
      </c>
      <c r="I46" s="84" t="str">
        <f t="shared" si="1"/>
        <v/>
      </c>
      <c r="J46" s="188" t="e">
        <f>VLOOKUP(E46,Übersicht!$A$7:$B$10,2,1)</f>
        <v>#N/A</v>
      </c>
    </row>
    <row r="47" spans="1:10" s="85" customFormat="1" ht="15.75" x14ac:dyDescent="0.25">
      <c r="A47" s="80"/>
      <c r="B47" s="80"/>
      <c r="C47" s="81"/>
      <c r="D47" s="81"/>
      <c r="E47" s="82"/>
      <c r="F47" s="173"/>
      <c r="G47" s="83" t="str">
        <f>IF(ISERROR(VLOOKUP(F47,Mannschaften!$E$4:$G$53,2,1)),"",VLOOKUP(F47,Mannschaften!$E$4:$G$53,2,1))</f>
        <v/>
      </c>
      <c r="H47" s="186" t="str">
        <f t="shared" si="2"/>
        <v/>
      </c>
      <c r="I47" s="84" t="str">
        <f t="shared" si="1"/>
        <v/>
      </c>
      <c r="J47" s="188" t="e">
        <f>VLOOKUP(E47,Übersicht!$A$7:$B$10,2,1)</f>
        <v>#N/A</v>
      </c>
    </row>
    <row r="48" spans="1:10" s="85" customFormat="1" ht="15.75" x14ac:dyDescent="0.25">
      <c r="A48" s="80"/>
      <c r="B48" s="80"/>
      <c r="C48" s="81"/>
      <c r="D48" s="81"/>
      <c r="E48" s="82"/>
      <c r="F48" s="173"/>
      <c r="G48" s="83" t="str">
        <f>IF(ISERROR(VLOOKUP(F48,Mannschaften!$E$4:$G$53,2,1)),"",VLOOKUP(F48,Mannschaften!$E$4:$G$53,2,1))</f>
        <v/>
      </c>
      <c r="H48" s="186" t="str">
        <f t="shared" si="2"/>
        <v/>
      </c>
      <c r="I48" s="84" t="str">
        <f t="shared" si="1"/>
        <v/>
      </c>
      <c r="J48" s="188" t="e">
        <f>VLOOKUP(E48,Übersicht!$A$7:$B$10,2,1)</f>
        <v>#N/A</v>
      </c>
    </row>
    <row r="49" spans="1:10" s="85" customFormat="1" ht="15.75" x14ac:dyDescent="0.25">
      <c r="A49" s="80"/>
      <c r="B49" s="80"/>
      <c r="C49" s="81"/>
      <c r="D49" s="81"/>
      <c r="E49" s="82"/>
      <c r="F49" s="173"/>
      <c r="G49" s="83" t="str">
        <f>IF(ISERROR(VLOOKUP(F49,Mannschaften!$E$4:$G$53,2,1)),"",VLOOKUP(F49,Mannschaften!$E$4:$G$53,2,1))</f>
        <v/>
      </c>
      <c r="H49" s="186" t="str">
        <f t="shared" si="2"/>
        <v/>
      </c>
      <c r="I49" s="84" t="str">
        <f t="shared" si="1"/>
        <v/>
      </c>
      <c r="J49" s="188" t="e">
        <f>VLOOKUP(E49,Übersicht!$A$7:$B$10,2,1)</f>
        <v>#N/A</v>
      </c>
    </row>
    <row r="50" spans="1:10" s="85" customFormat="1" ht="15.75" x14ac:dyDescent="0.25">
      <c r="A50" s="80"/>
      <c r="B50" s="80"/>
      <c r="C50" s="81"/>
      <c r="D50" s="81"/>
      <c r="E50" s="82"/>
      <c r="F50" s="173"/>
      <c r="G50" s="83" t="str">
        <f>IF(ISERROR(VLOOKUP(F50,Mannschaften!$E$4:$G$53,2,1)),"",VLOOKUP(F50,Mannschaften!$E$4:$G$53,2,1))</f>
        <v/>
      </c>
      <c r="H50" s="186" t="str">
        <f t="shared" si="2"/>
        <v/>
      </c>
      <c r="I50" s="84" t="str">
        <f t="shared" si="1"/>
        <v/>
      </c>
      <c r="J50" s="188" t="e">
        <f>VLOOKUP(E50,Übersicht!$A$7:$B$10,2,1)</f>
        <v>#N/A</v>
      </c>
    </row>
    <row r="51" spans="1:10" s="85" customFormat="1" ht="15.75" x14ac:dyDescent="0.25">
      <c r="A51" s="80"/>
      <c r="B51" s="80"/>
      <c r="C51" s="81"/>
      <c r="D51" s="81"/>
      <c r="E51" s="82"/>
      <c r="F51" s="173"/>
      <c r="G51" s="83" t="str">
        <f>IF(ISERROR(VLOOKUP(F51,Mannschaften!$E$4:$G$53,2,1)),"",VLOOKUP(F51,Mannschaften!$E$4:$G$53,2,1))</f>
        <v/>
      </c>
      <c r="H51" s="186" t="str">
        <f t="shared" si="2"/>
        <v/>
      </c>
      <c r="I51" s="84" t="str">
        <f t="shared" si="1"/>
        <v/>
      </c>
      <c r="J51" s="188" t="e">
        <f>VLOOKUP(E51,Übersicht!$A$7:$B$10,2,1)</f>
        <v>#N/A</v>
      </c>
    </row>
    <row r="52" spans="1:10" s="85" customFormat="1" ht="15.75" x14ac:dyDescent="0.25">
      <c r="A52" s="80"/>
      <c r="B52" s="80"/>
      <c r="C52" s="81"/>
      <c r="D52" s="81"/>
      <c r="E52" s="82"/>
      <c r="F52" s="173"/>
      <c r="G52" s="83" t="str">
        <f>IF(ISERROR(VLOOKUP(F52,Mannschaften!$E$4:$G$53,2,1)),"",VLOOKUP(F52,Mannschaften!$E$4:$G$53,2,1))</f>
        <v/>
      </c>
      <c r="H52" s="186" t="str">
        <f t="shared" si="2"/>
        <v/>
      </c>
      <c r="I52" s="84" t="str">
        <f t="shared" si="1"/>
        <v/>
      </c>
      <c r="J52" s="188" t="e">
        <f>VLOOKUP(E52,Übersicht!$A$7:$B$10,2,1)</f>
        <v>#N/A</v>
      </c>
    </row>
    <row r="53" spans="1:10" s="85" customFormat="1" ht="15.75" x14ac:dyDescent="0.25">
      <c r="A53" s="80"/>
      <c r="B53" s="80"/>
      <c r="C53" s="81"/>
      <c r="D53" s="81"/>
      <c r="E53" s="82"/>
      <c r="F53" s="173"/>
      <c r="G53" s="83" t="str">
        <f>IF(ISERROR(VLOOKUP(F53,Mannschaften!$E$4:$G$53,2,1)),"",VLOOKUP(F53,Mannschaften!$E$4:$G$53,2,1))</f>
        <v/>
      </c>
      <c r="H53" s="186" t="str">
        <f t="shared" si="2"/>
        <v/>
      </c>
      <c r="I53" s="84" t="str">
        <f t="shared" si="1"/>
        <v/>
      </c>
      <c r="J53" s="188" t="e">
        <f>VLOOKUP(E53,Übersicht!$A$7:$B$10,2,1)</f>
        <v>#N/A</v>
      </c>
    </row>
    <row r="54" spans="1:10" s="85" customFormat="1" ht="15.75" x14ac:dyDescent="0.25">
      <c r="A54" s="80"/>
      <c r="B54" s="80"/>
      <c r="C54" s="81"/>
      <c r="D54" s="81"/>
      <c r="E54" s="82"/>
      <c r="F54" s="173"/>
      <c r="G54" s="83" t="str">
        <f>IF(ISERROR(VLOOKUP(F54,Mannschaften!$E$4:$G$53,2,1)),"",VLOOKUP(F54,Mannschaften!$E$4:$G$53,2,1))</f>
        <v/>
      </c>
      <c r="H54" s="186" t="str">
        <f t="shared" si="2"/>
        <v/>
      </c>
      <c r="I54" s="84" t="str">
        <f t="shared" si="1"/>
        <v/>
      </c>
      <c r="J54" s="188" t="e">
        <f>VLOOKUP(E54,Übersicht!$A$7:$B$10,2,1)</f>
        <v>#N/A</v>
      </c>
    </row>
    <row r="55" spans="1:10" s="85" customFormat="1" ht="15.75" x14ac:dyDescent="0.25">
      <c r="A55" s="80"/>
      <c r="B55" s="80"/>
      <c r="C55" s="81"/>
      <c r="D55" s="81"/>
      <c r="E55" s="82"/>
      <c r="F55" s="173"/>
      <c r="G55" s="83" t="str">
        <f>IF(ISERROR(VLOOKUP(F55,Mannschaften!$E$4:$G$53,2,1)),"",VLOOKUP(F55,Mannschaften!$E$4:$G$53,2,1))</f>
        <v/>
      </c>
      <c r="H55" s="186" t="str">
        <f t="shared" si="2"/>
        <v/>
      </c>
      <c r="I55" s="84" t="str">
        <f t="shared" si="1"/>
        <v/>
      </c>
      <c r="J55" s="188" t="e">
        <f>VLOOKUP(E55,Übersicht!$A$7:$B$10,2,1)</f>
        <v>#N/A</v>
      </c>
    </row>
    <row r="56" spans="1:10" s="85" customFormat="1" ht="15.75" x14ac:dyDescent="0.25">
      <c r="A56" s="80"/>
      <c r="B56" s="80"/>
      <c r="C56" s="81"/>
      <c r="D56" s="81"/>
      <c r="E56" s="82"/>
      <c r="F56" s="173"/>
      <c r="G56" s="83" t="str">
        <f>IF(ISERROR(VLOOKUP(F56,Mannschaften!$E$4:$G$53,2,1)),"",VLOOKUP(F56,Mannschaften!$E$4:$G$53,2,1))</f>
        <v/>
      </c>
      <c r="H56" s="186" t="str">
        <f t="shared" si="2"/>
        <v/>
      </c>
      <c r="I56" s="84" t="str">
        <f t="shared" si="1"/>
        <v/>
      </c>
      <c r="J56" s="188" t="e">
        <f>VLOOKUP(E56,Übersicht!$A$7:$B$10,2,1)</f>
        <v>#N/A</v>
      </c>
    </row>
    <row r="57" spans="1:10" s="85" customFormat="1" ht="15.75" x14ac:dyDescent="0.25">
      <c r="A57" s="80"/>
      <c r="B57" s="80"/>
      <c r="C57" s="81"/>
      <c r="D57" s="81"/>
      <c r="E57" s="82"/>
      <c r="F57" s="173"/>
      <c r="G57" s="83" t="str">
        <f>IF(ISERROR(VLOOKUP(F57,Mannschaften!$E$4:$G$53,2,1)),"",VLOOKUP(F57,Mannschaften!$E$4:$G$53,2,1))</f>
        <v/>
      </c>
      <c r="H57" s="186" t="str">
        <f t="shared" si="2"/>
        <v/>
      </c>
      <c r="I57" s="84" t="str">
        <f t="shared" si="1"/>
        <v/>
      </c>
      <c r="J57" s="188" t="e">
        <f>VLOOKUP(E57,Übersicht!$A$7:$B$10,2,1)</f>
        <v>#N/A</v>
      </c>
    </row>
    <row r="58" spans="1:10" s="85" customFormat="1" ht="15.75" x14ac:dyDescent="0.25">
      <c r="A58" s="80"/>
      <c r="B58" s="80"/>
      <c r="C58" s="81"/>
      <c r="D58" s="81"/>
      <c r="E58" s="82"/>
      <c r="F58" s="173"/>
      <c r="G58" s="83" t="str">
        <f>IF(ISERROR(VLOOKUP(F58,Mannschaften!$E$4:$G$53,2,1)),"",VLOOKUP(F58,Mannschaften!$E$4:$G$53,2,1))</f>
        <v/>
      </c>
      <c r="H58" s="186" t="str">
        <f t="shared" si="2"/>
        <v/>
      </c>
      <c r="I58" s="84" t="str">
        <f t="shared" si="1"/>
        <v/>
      </c>
      <c r="J58" s="188" t="e">
        <f>VLOOKUP(E58,Übersicht!$A$7:$B$10,2,1)</f>
        <v>#N/A</v>
      </c>
    </row>
    <row r="59" spans="1:10" s="85" customFormat="1" ht="15.75" x14ac:dyDescent="0.25">
      <c r="A59" s="80"/>
      <c r="B59" s="80"/>
      <c r="C59" s="81"/>
      <c r="D59" s="81"/>
      <c r="E59" s="82"/>
      <c r="F59" s="173"/>
      <c r="G59" s="83" t="str">
        <f>IF(ISERROR(VLOOKUP(F59,Mannschaften!$E$4:$G$53,2,1)),"",VLOOKUP(F59,Mannschaften!$E$4:$G$53,2,1))</f>
        <v/>
      </c>
      <c r="H59" s="186" t="str">
        <f t="shared" si="2"/>
        <v/>
      </c>
      <c r="I59" s="84" t="str">
        <f t="shared" si="1"/>
        <v/>
      </c>
      <c r="J59" s="188" t="e">
        <f>VLOOKUP(E59,Übersicht!$A$7:$B$10,2,1)</f>
        <v>#N/A</v>
      </c>
    </row>
    <row r="60" spans="1:10" s="85" customFormat="1" ht="15.75" x14ac:dyDescent="0.25">
      <c r="A60" s="80"/>
      <c r="B60" s="80"/>
      <c r="C60" s="81"/>
      <c r="D60" s="81"/>
      <c r="E60" s="82"/>
      <c r="F60" s="173"/>
      <c r="G60" s="83" t="str">
        <f>IF(ISERROR(VLOOKUP(F60,Mannschaften!$E$4:$G$53,2,1)),"",VLOOKUP(F60,Mannschaften!$E$4:$G$53,2,1))</f>
        <v/>
      </c>
      <c r="H60" s="186" t="str">
        <f t="shared" si="2"/>
        <v/>
      </c>
      <c r="I60" s="84" t="str">
        <f t="shared" si="1"/>
        <v/>
      </c>
      <c r="J60" s="188" t="e">
        <f>VLOOKUP(E60,Übersicht!$A$7:$B$10,2,1)</f>
        <v>#N/A</v>
      </c>
    </row>
    <row r="61" spans="1:10" s="85" customFormat="1" ht="15.75" x14ac:dyDescent="0.25">
      <c r="A61" s="80"/>
      <c r="B61" s="80"/>
      <c r="C61" s="81"/>
      <c r="D61" s="81"/>
      <c r="E61" s="82"/>
      <c r="F61" s="173"/>
      <c r="G61" s="83" t="str">
        <f>IF(ISERROR(VLOOKUP(F61,Mannschaften!$E$4:$G$53,2,1)),"",VLOOKUP(F61,Mannschaften!$E$4:$G$53,2,1))</f>
        <v/>
      </c>
      <c r="H61" s="186" t="str">
        <f t="shared" si="2"/>
        <v/>
      </c>
      <c r="I61" s="84" t="str">
        <f t="shared" si="1"/>
        <v/>
      </c>
      <c r="J61" s="188" t="e">
        <f>VLOOKUP(E61,Übersicht!$A$7:$B$10,2,1)</f>
        <v>#N/A</v>
      </c>
    </row>
    <row r="62" spans="1:10" s="85" customFormat="1" ht="15.75" x14ac:dyDescent="0.25">
      <c r="A62" s="80"/>
      <c r="B62" s="80"/>
      <c r="C62" s="81"/>
      <c r="D62" s="81"/>
      <c r="E62" s="82"/>
      <c r="F62" s="173"/>
      <c r="G62" s="83" t="str">
        <f>IF(ISERROR(VLOOKUP(F62,Mannschaften!$E$4:$G$53,2,1)),"",VLOOKUP(F62,Mannschaften!$E$4:$G$53,2,1))</f>
        <v/>
      </c>
      <c r="H62" s="186" t="str">
        <f t="shared" si="2"/>
        <v/>
      </c>
      <c r="I62" s="84" t="str">
        <f t="shared" si="1"/>
        <v/>
      </c>
      <c r="J62" s="188" t="e">
        <f>VLOOKUP(E62,Übersicht!$A$7:$B$10,2,1)</f>
        <v>#N/A</v>
      </c>
    </row>
    <row r="63" spans="1:10" s="85" customFormat="1" ht="15.75" x14ac:dyDescent="0.25">
      <c r="A63" s="80"/>
      <c r="B63" s="80"/>
      <c r="C63" s="81"/>
      <c r="D63" s="81"/>
      <c r="E63" s="82"/>
      <c r="F63" s="173"/>
      <c r="G63" s="83" t="str">
        <f>IF(ISERROR(VLOOKUP(F63,Mannschaften!$E$4:$G$53,2,1)),"",VLOOKUP(F63,Mannschaften!$E$4:$G$53,2,1))</f>
        <v/>
      </c>
      <c r="H63" s="186" t="str">
        <f t="shared" si="2"/>
        <v/>
      </c>
      <c r="I63" s="84" t="str">
        <f t="shared" si="1"/>
        <v/>
      </c>
      <c r="J63" s="188" t="e">
        <f>VLOOKUP(E63,Übersicht!$A$7:$B$10,2,1)</f>
        <v>#N/A</v>
      </c>
    </row>
    <row r="64" spans="1:10" s="85" customFormat="1" ht="15.75" x14ac:dyDescent="0.25">
      <c r="A64" s="80"/>
      <c r="B64" s="80"/>
      <c r="C64" s="81"/>
      <c r="D64" s="81"/>
      <c r="E64" s="82"/>
      <c r="F64" s="173"/>
      <c r="G64" s="83" t="str">
        <f>IF(ISERROR(VLOOKUP(F64,Mannschaften!$E$4:$G$53,2,1)),"",VLOOKUP(F64,Mannschaften!$E$4:$G$53,2,1))</f>
        <v/>
      </c>
      <c r="H64" s="186" t="str">
        <f t="shared" si="2"/>
        <v/>
      </c>
      <c r="I64" s="84" t="str">
        <f t="shared" si="1"/>
        <v/>
      </c>
      <c r="J64" s="188" t="e">
        <f>VLOOKUP(E64,Übersicht!$A$7:$B$10,2,1)</f>
        <v>#N/A</v>
      </c>
    </row>
    <row r="65" spans="1:10" s="85" customFormat="1" ht="15.75" x14ac:dyDescent="0.25">
      <c r="A65" s="80"/>
      <c r="B65" s="80"/>
      <c r="C65" s="81"/>
      <c r="D65" s="81"/>
      <c r="E65" s="82"/>
      <c r="F65" s="173"/>
      <c r="G65" s="83" t="str">
        <f>IF(ISERROR(VLOOKUP(F65,Mannschaften!$E$4:$G$53,2,1)),"",VLOOKUP(F65,Mannschaften!$E$4:$G$53,2,1))</f>
        <v/>
      </c>
      <c r="H65" s="186" t="str">
        <f t="shared" si="2"/>
        <v/>
      </c>
      <c r="I65" s="84" t="str">
        <f t="shared" si="1"/>
        <v/>
      </c>
      <c r="J65" s="188" t="e">
        <f>VLOOKUP(E65,Übersicht!$A$7:$B$10,2,1)</f>
        <v>#N/A</v>
      </c>
    </row>
    <row r="66" spans="1:10" s="85" customFormat="1" ht="15.75" x14ac:dyDescent="0.25">
      <c r="A66" s="80"/>
      <c r="B66" s="80"/>
      <c r="C66" s="81"/>
      <c r="D66" s="81"/>
      <c r="E66" s="82"/>
      <c r="F66" s="173"/>
      <c r="G66" s="83" t="str">
        <f>IF(ISERROR(VLOOKUP(F66,Mannschaften!$E$4:$G$53,2,1)),"",VLOOKUP(F66,Mannschaften!$E$4:$G$53,2,1))</f>
        <v/>
      </c>
      <c r="H66" s="186" t="str">
        <f t="shared" si="2"/>
        <v/>
      </c>
      <c r="I66" s="84" t="str">
        <f t="shared" si="1"/>
        <v/>
      </c>
      <c r="J66" s="188" t="e">
        <f>VLOOKUP(E66,Übersicht!$A$7:$B$10,2,1)</f>
        <v>#N/A</v>
      </c>
    </row>
    <row r="67" spans="1:10" s="85" customFormat="1" ht="15.75" x14ac:dyDescent="0.25">
      <c r="A67" s="80"/>
      <c r="B67" s="80"/>
      <c r="C67" s="81"/>
      <c r="D67" s="81"/>
      <c r="E67" s="82"/>
      <c r="F67" s="173"/>
      <c r="G67" s="83" t="str">
        <f>IF(ISERROR(VLOOKUP(F67,Mannschaften!$E$4:$G$53,2,1)),"",VLOOKUP(F67,Mannschaften!$E$4:$G$53,2,1))</f>
        <v/>
      </c>
      <c r="H67" s="186" t="str">
        <f t="shared" si="2"/>
        <v/>
      </c>
      <c r="I67" s="84" t="str">
        <f t="shared" si="1"/>
        <v/>
      </c>
      <c r="J67" s="188" t="e">
        <f>VLOOKUP(E67,Übersicht!$A$7:$B$10,2,1)</f>
        <v>#N/A</v>
      </c>
    </row>
    <row r="68" spans="1:10" s="85" customFormat="1" ht="15.75" x14ac:dyDescent="0.25">
      <c r="A68" s="80"/>
      <c r="B68" s="80"/>
      <c r="C68" s="81"/>
      <c r="D68" s="81"/>
      <c r="E68" s="82"/>
      <c r="F68" s="173"/>
      <c r="G68" s="83" t="str">
        <f>IF(ISERROR(VLOOKUP(F68,Mannschaften!$E$4:$G$53,2,1)),"",VLOOKUP(F68,Mannschaften!$E$4:$G$53,2,1))</f>
        <v/>
      </c>
      <c r="H68" s="186" t="str">
        <f t="shared" ref="H68:H99" si="3">IF(A68="","",(IF(RIGHT(TEXT(E68,0),3)=RIGHT(TEXT(G68,0),3),"I.O.","falsche Wettkampfzuordung")))</f>
        <v/>
      </c>
      <c r="I68" s="84" t="str">
        <f t="shared" ref="I68:I104" si="4">IF(AND(OR(ISTEXT(A68),ISTEXT(B68),NOT(ISBLANK(C68)),NOT(ISBLANK(E68)),NOT(ISBLANK(F68))),OR(ISBLANK(A68),ISBLANK(B68),ISBLANK(C68),AND(ISBLANK(E68),ISBLANK(F68)))),"unvollständig",IF(AND(NOT(ISBLANK(F68)),(G68=0)),"Seite Mannschaften ausfüllen!",""))</f>
        <v/>
      </c>
      <c r="J68" s="188" t="e">
        <f>VLOOKUP(E68,Übersicht!$A$7:$B$10,2,1)</f>
        <v>#N/A</v>
      </c>
    </row>
    <row r="69" spans="1:10" s="85" customFormat="1" ht="15.75" x14ac:dyDescent="0.25">
      <c r="A69" s="80"/>
      <c r="B69" s="80"/>
      <c r="C69" s="81"/>
      <c r="D69" s="81"/>
      <c r="E69" s="82"/>
      <c r="F69" s="173"/>
      <c r="G69" s="83" t="str">
        <f>IF(ISERROR(VLOOKUP(F69,Mannschaften!$E$4:$G$53,2,1)),"",VLOOKUP(F69,Mannschaften!$E$4:$G$53,2,1))</f>
        <v/>
      </c>
      <c r="H69" s="186" t="str">
        <f t="shared" si="3"/>
        <v/>
      </c>
      <c r="I69" s="84" t="str">
        <f t="shared" si="4"/>
        <v/>
      </c>
      <c r="J69" s="188" t="e">
        <f>VLOOKUP(E69,Übersicht!$A$7:$B$10,2,1)</f>
        <v>#N/A</v>
      </c>
    </row>
    <row r="70" spans="1:10" s="85" customFormat="1" ht="15.75" x14ac:dyDescent="0.25">
      <c r="A70" s="80"/>
      <c r="B70" s="80"/>
      <c r="C70" s="81"/>
      <c r="D70" s="81"/>
      <c r="E70" s="82"/>
      <c r="F70" s="173"/>
      <c r="G70" s="83" t="str">
        <f>IF(ISERROR(VLOOKUP(F70,Mannschaften!$E$4:$G$53,2,1)),"",VLOOKUP(F70,Mannschaften!$E$4:$G$53,2,1))</f>
        <v/>
      </c>
      <c r="H70" s="186" t="str">
        <f t="shared" si="3"/>
        <v/>
      </c>
      <c r="I70" s="84" t="str">
        <f t="shared" si="4"/>
        <v/>
      </c>
      <c r="J70" s="188" t="e">
        <f>VLOOKUP(E70,Übersicht!$A$7:$B$10,2,1)</f>
        <v>#N/A</v>
      </c>
    </row>
    <row r="71" spans="1:10" s="85" customFormat="1" ht="15.75" x14ac:dyDescent="0.25">
      <c r="A71" s="80"/>
      <c r="B71" s="80"/>
      <c r="C71" s="81"/>
      <c r="D71" s="81"/>
      <c r="E71" s="82"/>
      <c r="F71" s="173"/>
      <c r="G71" s="83" t="str">
        <f>IF(ISERROR(VLOOKUP(F71,Mannschaften!$E$4:$G$53,2,1)),"",VLOOKUP(F71,Mannschaften!$E$4:$G$53,2,1))</f>
        <v/>
      </c>
      <c r="H71" s="186" t="str">
        <f t="shared" si="3"/>
        <v/>
      </c>
      <c r="I71" s="84" t="str">
        <f t="shared" si="4"/>
        <v/>
      </c>
      <c r="J71" s="188" t="e">
        <f>VLOOKUP(E71,Übersicht!$A$7:$B$10,2,1)</f>
        <v>#N/A</v>
      </c>
    </row>
    <row r="72" spans="1:10" s="85" customFormat="1" ht="15.75" x14ac:dyDescent="0.25">
      <c r="A72" s="80"/>
      <c r="B72" s="80"/>
      <c r="C72" s="81"/>
      <c r="D72" s="81"/>
      <c r="E72" s="82"/>
      <c r="F72" s="173"/>
      <c r="G72" s="83" t="str">
        <f>IF(ISERROR(VLOOKUP(F72,Mannschaften!$E$4:$G$53,2,1)),"",VLOOKUP(F72,Mannschaften!$E$4:$G$53,2,1))</f>
        <v/>
      </c>
      <c r="H72" s="186" t="str">
        <f t="shared" si="3"/>
        <v/>
      </c>
      <c r="I72" s="84" t="str">
        <f t="shared" si="4"/>
        <v/>
      </c>
      <c r="J72" s="188" t="e">
        <f>VLOOKUP(E72,Übersicht!$A$7:$B$10,2,1)</f>
        <v>#N/A</v>
      </c>
    </row>
    <row r="73" spans="1:10" s="85" customFormat="1" ht="15.75" x14ac:dyDescent="0.25">
      <c r="A73" s="80"/>
      <c r="B73" s="80"/>
      <c r="C73" s="81"/>
      <c r="D73" s="81"/>
      <c r="E73" s="82"/>
      <c r="F73" s="173"/>
      <c r="G73" s="83" t="str">
        <f>IF(ISERROR(VLOOKUP(F73,Mannschaften!$E$4:$G$53,2,1)),"",VLOOKUP(F73,Mannschaften!$E$4:$G$53,2,1))</f>
        <v/>
      </c>
      <c r="H73" s="186" t="str">
        <f t="shared" si="3"/>
        <v/>
      </c>
      <c r="I73" s="84" t="str">
        <f t="shared" si="4"/>
        <v/>
      </c>
      <c r="J73" s="188" t="e">
        <f>VLOOKUP(E73,Übersicht!$A$7:$B$10,2,1)</f>
        <v>#N/A</v>
      </c>
    </row>
    <row r="74" spans="1:10" s="85" customFormat="1" ht="15.75" x14ac:dyDescent="0.25">
      <c r="A74" s="80"/>
      <c r="B74" s="80"/>
      <c r="C74" s="81"/>
      <c r="D74" s="81"/>
      <c r="E74" s="82"/>
      <c r="F74" s="173"/>
      <c r="G74" s="83" t="str">
        <f>IF(ISERROR(VLOOKUP(F74,Mannschaften!$E$4:$G$53,2,1)),"",VLOOKUP(F74,Mannschaften!$E$4:$G$53,2,1))</f>
        <v/>
      </c>
      <c r="H74" s="186" t="str">
        <f t="shared" si="3"/>
        <v/>
      </c>
      <c r="I74" s="84" t="str">
        <f t="shared" si="4"/>
        <v/>
      </c>
      <c r="J74" s="188" t="e">
        <f>VLOOKUP(E74,Übersicht!$A$7:$B$10,2,1)</f>
        <v>#N/A</v>
      </c>
    </row>
    <row r="75" spans="1:10" s="85" customFormat="1" ht="15.75" x14ac:dyDescent="0.25">
      <c r="A75" s="80"/>
      <c r="B75" s="80"/>
      <c r="C75" s="81"/>
      <c r="D75" s="81"/>
      <c r="E75" s="82"/>
      <c r="F75" s="173"/>
      <c r="G75" s="83" t="str">
        <f>IF(ISERROR(VLOOKUP(F75,Mannschaften!$E$4:$G$53,2,1)),"",VLOOKUP(F75,Mannschaften!$E$4:$G$53,2,1))</f>
        <v/>
      </c>
      <c r="H75" s="186" t="str">
        <f t="shared" si="3"/>
        <v/>
      </c>
      <c r="I75" s="84" t="str">
        <f t="shared" si="4"/>
        <v/>
      </c>
      <c r="J75" s="188" t="e">
        <f>VLOOKUP(E75,Übersicht!$A$7:$B$10,2,1)</f>
        <v>#N/A</v>
      </c>
    </row>
    <row r="76" spans="1:10" s="85" customFormat="1" ht="15.75" x14ac:dyDescent="0.25">
      <c r="A76" s="80"/>
      <c r="B76" s="80"/>
      <c r="C76" s="81"/>
      <c r="D76" s="81"/>
      <c r="E76" s="82"/>
      <c r="F76" s="173"/>
      <c r="G76" s="83" t="str">
        <f>IF(ISERROR(VLOOKUP(F76,Mannschaften!$E$4:$G$53,2,1)),"",VLOOKUP(F76,Mannschaften!$E$4:$G$53,2,1))</f>
        <v/>
      </c>
      <c r="H76" s="186" t="str">
        <f t="shared" si="3"/>
        <v/>
      </c>
      <c r="I76" s="84" t="str">
        <f t="shared" si="4"/>
        <v/>
      </c>
      <c r="J76" s="188" t="e">
        <f>VLOOKUP(E76,Übersicht!$A$7:$B$10,2,1)</f>
        <v>#N/A</v>
      </c>
    </row>
    <row r="77" spans="1:10" s="85" customFormat="1" ht="15.75" x14ac:dyDescent="0.25">
      <c r="A77" s="80"/>
      <c r="B77" s="80"/>
      <c r="C77" s="81"/>
      <c r="D77" s="81"/>
      <c r="E77" s="82"/>
      <c r="F77" s="173"/>
      <c r="G77" s="83" t="str">
        <f>IF(ISERROR(VLOOKUP(F77,Mannschaften!$E$4:$G$53,2,1)),"",VLOOKUP(F77,Mannschaften!$E$4:$G$53,2,1))</f>
        <v/>
      </c>
      <c r="H77" s="186" t="str">
        <f t="shared" si="3"/>
        <v/>
      </c>
      <c r="I77" s="84" t="str">
        <f t="shared" si="4"/>
        <v/>
      </c>
      <c r="J77" s="188" t="e">
        <f>VLOOKUP(E77,Übersicht!$A$7:$B$10,2,1)</f>
        <v>#N/A</v>
      </c>
    </row>
    <row r="78" spans="1:10" s="85" customFormat="1" ht="15.75" x14ac:dyDescent="0.25">
      <c r="A78" s="80"/>
      <c r="B78" s="80"/>
      <c r="C78" s="81"/>
      <c r="D78" s="81"/>
      <c r="E78" s="82"/>
      <c r="F78" s="173"/>
      <c r="G78" s="83" t="str">
        <f>IF(ISERROR(VLOOKUP(F78,Mannschaften!$E$4:$G$53,2,1)),"",VLOOKUP(F78,Mannschaften!$E$4:$G$53,2,1))</f>
        <v/>
      </c>
      <c r="H78" s="186" t="str">
        <f t="shared" si="3"/>
        <v/>
      </c>
      <c r="I78" s="84" t="str">
        <f t="shared" si="4"/>
        <v/>
      </c>
      <c r="J78" s="188" t="e">
        <f>VLOOKUP(E78,Übersicht!$A$7:$B$10,2,1)</f>
        <v>#N/A</v>
      </c>
    </row>
    <row r="79" spans="1:10" s="85" customFormat="1" ht="15.75" x14ac:dyDescent="0.25">
      <c r="A79" s="80"/>
      <c r="B79" s="80"/>
      <c r="C79" s="81"/>
      <c r="D79" s="81"/>
      <c r="E79" s="82"/>
      <c r="F79" s="173"/>
      <c r="G79" s="83" t="str">
        <f>IF(ISERROR(VLOOKUP(F79,Mannschaften!$E$4:$G$53,2,1)),"",VLOOKUP(F79,Mannschaften!$E$4:$G$53,2,1))</f>
        <v/>
      </c>
      <c r="H79" s="186" t="str">
        <f t="shared" si="3"/>
        <v/>
      </c>
      <c r="I79" s="84" t="str">
        <f t="shared" si="4"/>
        <v/>
      </c>
      <c r="J79" s="188" t="e">
        <f>VLOOKUP(E79,Übersicht!$A$7:$B$10,2,1)</f>
        <v>#N/A</v>
      </c>
    </row>
    <row r="80" spans="1:10" s="85" customFormat="1" ht="15.75" x14ac:dyDescent="0.25">
      <c r="A80" s="80"/>
      <c r="B80" s="80"/>
      <c r="C80" s="81"/>
      <c r="D80" s="81"/>
      <c r="E80" s="82"/>
      <c r="F80" s="173"/>
      <c r="G80" s="83" t="str">
        <f>IF(ISERROR(VLOOKUP(F80,Mannschaften!$E$4:$G$53,2,1)),"",VLOOKUP(F80,Mannschaften!$E$4:$G$53,2,1))</f>
        <v/>
      </c>
      <c r="H80" s="186" t="str">
        <f t="shared" si="3"/>
        <v/>
      </c>
      <c r="I80" s="84" t="str">
        <f t="shared" si="4"/>
        <v/>
      </c>
      <c r="J80" s="188" t="e">
        <f>VLOOKUP(E80,Übersicht!$A$7:$B$10,2,1)</f>
        <v>#N/A</v>
      </c>
    </row>
    <row r="81" spans="1:10" s="85" customFormat="1" ht="15.75" x14ac:dyDescent="0.25">
      <c r="A81" s="80"/>
      <c r="B81" s="80"/>
      <c r="C81" s="81"/>
      <c r="D81" s="81"/>
      <c r="E81" s="82"/>
      <c r="F81" s="173"/>
      <c r="G81" s="83" t="str">
        <f>IF(ISERROR(VLOOKUP(F81,Mannschaften!$E$4:$G$53,2,1)),"",VLOOKUP(F81,Mannschaften!$E$4:$G$53,2,1))</f>
        <v/>
      </c>
      <c r="H81" s="186" t="str">
        <f t="shared" si="3"/>
        <v/>
      </c>
      <c r="I81" s="84" t="str">
        <f t="shared" si="4"/>
        <v/>
      </c>
      <c r="J81" s="188" t="e">
        <f>VLOOKUP(E81,Übersicht!$A$7:$B$10,2,1)</f>
        <v>#N/A</v>
      </c>
    </row>
    <row r="82" spans="1:10" s="85" customFormat="1" ht="15.75" x14ac:dyDescent="0.25">
      <c r="A82" s="80"/>
      <c r="B82" s="80"/>
      <c r="C82" s="81"/>
      <c r="D82" s="81"/>
      <c r="E82" s="82"/>
      <c r="F82" s="173"/>
      <c r="G82" s="83" t="str">
        <f>IF(ISERROR(VLOOKUP(F82,Mannschaften!$E$4:$G$53,2,1)),"",VLOOKUP(F82,Mannschaften!$E$4:$G$53,2,1))</f>
        <v/>
      </c>
      <c r="H82" s="186" t="str">
        <f t="shared" si="3"/>
        <v/>
      </c>
      <c r="I82" s="84" t="str">
        <f t="shared" si="4"/>
        <v/>
      </c>
      <c r="J82" s="188" t="e">
        <f>VLOOKUP(E82,Übersicht!$A$7:$B$10,2,1)</f>
        <v>#N/A</v>
      </c>
    </row>
    <row r="83" spans="1:10" s="85" customFormat="1" ht="15.75" x14ac:dyDescent="0.25">
      <c r="A83" s="80"/>
      <c r="B83" s="80"/>
      <c r="C83" s="81"/>
      <c r="D83" s="81"/>
      <c r="E83" s="82"/>
      <c r="F83" s="173"/>
      <c r="G83" s="83" t="str">
        <f>IF(ISERROR(VLOOKUP(F83,Mannschaften!$E$4:$G$53,2,1)),"",VLOOKUP(F83,Mannschaften!$E$4:$G$53,2,1))</f>
        <v/>
      </c>
      <c r="H83" s="186" t="str">
        <f t="shared" si="3"/>
        <v/>
      </c>
      <c r="I83" s="84" t="str">
        <f t="shared" si="4"/>
        <v/>
      </c>
      <c r="J83" s="188" t="e">
        <f>VLOOKUP(E83,Übersicht!$A$7:$B$10,2,1)</f>
        <v>#N/A</v>
      </c>
    </row>
    <row r="84" spans="1:10" s="85" customFormat="1" ht="15.75" x14ac:dyDescent="0.25">
      <c r="A84" s="80"/>
      <c r="B84" s="80"/>
      <c r="C84" s="81"/>
      <c r="D84" s="81"/>
      <c r="E84" s="82"/>
      <c r="F84" s="173"/>
      <c r="G84" s="83" t="str">
        <f>IF(ISERROR(VLOOKUP(F84,Mannschaften!$E$4:$G$53,2,1)),"",VLOOKUP(F84,Mannschaften!$E$4:$G$53,2,1))</f>
        <v/>
      </c>
      <c r="H84" s="186" t="str">
        <f t="shared" si="3"/>
        <v/>
      </c>
      <c r="I84" s="84" t="str">
        <f t="shared" si="4"/>
        <v/>
      </c>
      <c r="J84" s="188" t="e">
        <f>VLOOKUP(E84,Übersicht!$A$7:$B$10,2,1)</f>
        <v>#N/A</v>
      </c>
    </row>
    <row r="85" spans="1:10" s="85" customFormat="1" ht="15.75" x14ac:dyDescent="0.25">
      <c r="A85" s="80"/>
      <c r="B85" s="80"/>
      <c r="C85" s="81"/>
      <c r="D85" s="81"/>
      <c r="E85" s="82"/>
      <c r="F85" s="173"/>
      <c r="G85" s="83" t="str">
        <f>IF(ISERROR(VLOOKUP(F85,Mannschaften!$E$4:$G$53,2,1)),"",VLOOKUP(F85,Mannschaften!$E$4:$G$53,2,1))</f>
        <v/>
      </c>
      <c r="H85" s="186" t="str">
        <f t="shared" si="3"/>
        <v/>
      </c>
      <c r="I85" s="84" t="str">
        <f t="shared" si="4"/>
        <v/>
      </c>
      <c r="J85" s="188" t="e">
        <f>VLOOKUP(E85,Übersicht!$A$7:$B$10,2,1)</f>
        <v>#N/A</v>
      </c>
    </row>
    <row r="86" spans="1:10" s="85" customFormat="1" ht="15.75" x14ac:dyDescent="0.25">
      <c r="A86" s="80"/>
      <c r="B86" s="80"/>
      <c r="C86" s="81"/>
      <c r="D86" s="81"/>
      <c r="E86" s="82"/>
      <c r="F86" s="173"/>
      <c r="G86" s="83" t="str">
        <f>IF(ISERROR(VLOOKUP(F86,Mannschaften!$E$4:$G$53,2,1)),"",VLOOKUP(F86,Mannschaften!$E$4:$G$53,2,1))</f>
        <v/>
      </c>
      <c r="H86" s="186" t="str">
        <f t="shared" si="3"/>
        <v/>
      </c>
      <c r="I86" s="84" t="str">
        <f t="shared" si="4"/>
        <v/>
      </c>
      <c r="J86" s="188" t="e">
        <f>VLOOKUP(E86,Übersicht!$A$7:$B$10,2,1)</f>
        <v>#N/A</v>
      </c>
    </row>
    <row r="87" spans="1:10" s="85" customFormat="1" ht="15.75" x14ac:dyDescent="0.25">
      <c r="A87" s="80"/>
      <c r="B87" s="80"/>
      <c r="C87" s="81"/>
      <c r="D87" s="81"/>
      <c r="E87" s="82"/>
      <c r="F87" s="173"/>
      <c r="G87" s="83" t="str">
        <f>IF(ISERROR(VLOOKUP(F87,Mannschaften!$E$4:$G$53,2,1)),"",VLOOKUP(F87,Mannschaften!$E$4:$G$53,2,1))</f>
        <v/>
      </c>
      <c r="H87" s="186" t="str">
        <f t="shared" si="3"/>
        <v/>
      </c>
      <c r="I87" s="84" t="str">
        <f t="shared" si="4"/>
        <v/>
      </c>
      <c r="J87" s="188" t="e">
        <f>VLOOKUP(E87,Übersicht!$A$7:$B$10,2,1)</f>
        <v>#N/A</v>
      </c>
    </row>
    <row r="88" spans="1:10" s="85" customFormat="1" ht="15.75" x14ac:dyDescent="0.25">
      <c r="A88" s="80"/>
      <c r="B88" s="80"/>
      <c r="C88" s="81"/>
      <c r="D88" s="81"/>
      <c r="E88" s="82"/>
      <c r="F88" s="173"/>
      <c r="G88" s="83" t="str">
        <f>IF(ISERROR(VLOOKUP(F88,Mannschaften!$E$4:$G$53,2,1)),"",VLOOKUP(F88,Mannschaften!$E$4:$G$53,2,1))</f>
        <v/>
      </c>
      <c r="H88" s="186" t="str">
        <f t="shared" si="3"/>
        <v/>
      </c>
      <c r="I88" s="84" t="str">
        <f t="shared" si="4"/>
        <v/>
      </c>
      <c r="J88" s="188" t="e">
        <f>VLOOKUP(E88,Übersicht!$A$7:$B$10,2,1)</f>
        <v>#N/A</v>
      </c>
    </row>
    <row r="89" spans="1:10" s="85" customFormat="1" ht="15.75" x14ac:dyDescent="0.25">
      <c r="A89" s="80"/>
      <c r="B89" s="80"/>
      <c r="C89" s="81"/>
      <c r="D89" s="81"/>
      <c r="E89" s="82"/>
      <c r="F89" s="173"/>
      <c r="G89" s="83" t="str">
        <f>IF(ISERROR(VLOOKUP(F89,Mannschaften!$E$4:$G$53,2,1)),"",VLOOKUP(F89,Mannschaften!$E$4:$G$53,2,1))</f>
        <v/>
      </c>
      <c r="H89" s="186" t="str">
        <f t="shared" si="3"/>
        <v/>
      </c>
      <c r="I89" s="84" t="str">
        <f t="shared" si="4"/>
        <v/>
      </c>
      <c r="J89" s="188" t="e">
        <f>VLOOKUP(E89,Übersicht!$A$7:$B$10,2,1)</f>
        <v>#N/A</v>
      </c>
    </row>
    <row r="90" spans="1:10" s="85" customFormat="1" ht="15.75" x14ac:dyDescent="0.25">
      <c r="A90" s="80"/>
      <c r="B90" s="80"/>
      <c r="C90" s="81"/>
      <c r="D90" s="81"/>
      <c r="E90" s="82"/>
      <c r="F90" s="173"/>
      <c r="G90" s="83" t="str">
        <f>IF(ISERROR(VLOOKUP(F90,Mannschaften!$E$4:$G$53,2,1)),"",VLOOKUP(F90,Mannschaften!$E$4:$G$53,2,1))</f>
        <v/>
      </c>
      <c r="H90" s="186" t="str">
        <f t="shared" si="3"/>
        <v/>
      </c>
      <c r="I90" s="84" t="str">
        <f t="shared" si="4"/>
        <v/>
      </c>
      <c r="J90" s="188" t="e">
        <f>VLOOKUP(E90,Übersicht!$A$7:$B$10,2,1)</f>
        <v>#N/A</v>
      </c>
    </row>
    <row r="91" spans="1:10" s="85" customFormat="1" ht="15.75" x14ac:dyDescent="0.25">
      <c r="A91" s="80"/>
      <c r="B91" s="80"/>
      <c r="C91" s="81"/>
      <c r="D91" s="81"/>
      <c r="E91" s="82"/>
      <c r="F91" s="173"/>
      <c r="G91" s="83" t="str">
        <f>IF(ISERROR(VLOOKUP(F91,Mannschaften!$E$4:$G$53,2,1)),"",VLOOKUP(F91,Mannschaften!$E$4:$G$53,2,1))</f>
        <v/>
      </c>
      <c r="H91" s="186" t="str">
        <f t="shared" si="3"/>
        <v/>
      </c>
      <c r="I91" s="84" t="str">
        <f t="shared" si="4"/>
        <v/>
      </c>
      <c r="J91" s="188" t="e">
        <f>VLOOKUP(E91,Übersicht!$A$7:$B$10,2,1)</f>
        <v>#N/A</v>
      </c>
    </row>
    <row r="92" spans="1:10" s="85" customFormat="1" ht="15.75" x14ac:dyDescent="0.25">
      <c r="A92" s="80"/>
      <c r="B92" s="80"/>
      <c r="C92" s="81"/>
      <c r="D92" s="81"/>
      <c r="E92" s="82"/>
      <c r="F92" s="173"/>
      <c r="G92" s="83" t="str">
        <f>IF(ISERROR(VLOOKUP(F92,Mannschaften!$E$4:$G$53,2,1)),"",VLOOKUP(F92,Mannschaften!$E$4:$G$53,2,1))</f>
        <v/>
      </c>
      <c r="H92" s="186" t="str">
        <f t="shared" si="3"/>
        <v/>
      </c>
      <c r="I92" s="84" t="str">
        <f t="shared" si="4"/>
        <v/>
      </c>
      <c r="J92" s="188" t="e">
        <f>VLOOKUP(E92,Übersicht!$A$7:$B$10,2,1)</f>
        <v>#N/A</v>
      </c>
    </row>
    <row r="93" spans="1:10" s="85" customFormat="1" ht="15.75" x14ac:dyDescent="0.25">
      <c r="A93" s="80"/>
      <c r="B93" s="80"/>
      <c r="C93" s="81"/>
      <c r="D93" s="81"/>
      <c r="E93" s="82"/>
      <c r="F93" s="173"/>
      <c r="G93" s="83" t="str">
        <f>IF(ISERROR(VLOOKUP(F93,Mannschaften!$E$4:$G$53,2,1)),"",VLOOKUP(F93,Mannschaften!$E$4:$G$53,2,1))</f>
        <v/>
      </c>
      <c r="H93" s="186" t="str">
        <f t="shared" si="3"/>
        <v/>
      </c>
      <c r="I93" s="84" t="str">
        <f t="shared" si="4"/>
        <v/>
      </c>
      <c r="J93" s="188" t="e">
        <f>VLOOKUP(E93,Übersicht!$A$7:$B$10,2,1)</f>
        <v>#N/A</v>
      </c>
    </row>
    <row r="94" spans="1:10" s="85" customFormat="1" ht="15.75" x14ac:dyDescent="0.25">
      <c r="A94" s="80"/>
      <c r="B94" s="80"/>
      <c r="C94" s="81"/>
      <c r="D94" s="81"/>
      <c r="E94" s="82"/>
      <c r="F94" s="173"/>
      <c r="G94" s="83" t="str">
        <f>IF(ISERROR(VLOOKUP(F94,Mannschaften!$E$4:$G$53,2,1)),"",VLOOKUP(F94,Mannschaften!$E$4:$G$53,2,1))</f>
        <v/>
      </c>
      <c r="H94" s="186" t="str">
        <f t="shared" si="3"/>
        <v/>
      </c>
      <c r="I94" s="84" t="str">
        <f t="shared" si="4"/>
        <v/>
      </c>
      <c r="J94" s="188" t="e">
        <f>VLOOKUP(E94,Übersicht!$A$7:$B$10,2,1)</f>
        <v>#N/A</v>
      </c>
    </row>
    <row r="95" spans="1:10" s="85" customFormat="1" ht="15.75" x14ac:dyDescent="0.25">
      <c r="A95" s="80"/>
      <c r="B95" s="80"/>
      <c r="C95" s="81"/>
      <c r="D95" s="81"/>
      <c r="E95" s="82"/>
      <c r="F95" s="173"/>
      <c r="G95" s="83" t="str">
        <f>IF(ISERROR(VLOOKUP(F95,Mannschaften!$E$4:$G$53,2,1)),"",VLOOKUP(F95,Mannschaften!$E$4:$G$53,2,1))</f>
        <v/>
      </c>
      <c r="H95" s="186" t="str">
        <f t="shared" si="3"/>
        <v/>
      </c>
      <c r="I95" s="84" t="str">
        <f t="shared" si="4"/>
        <v/>
      </c>
      <c r="J95" s="188" t="e">
        <f>VLOOKUP(E95,Übersicht!$A$7:$B$10,2,1)</f>
        <v>#N/A</v>
      </c>
    </row>
    <row r="96" spans="1:10" s="85" customFormat="1" ht="15.75" x14ac:dyDescent="0.25">
      <c r="A96" s="80"/>
      <c r="B96" s="80"/>
      <c r="C96" s="81"/>
      <c r="D96" s="81"/>
      <c r="E96" s="82"/>
      <c r="F96" s="173"/>
      <c r="G96" s="83" t="str">
        <f>IF(ISERROR(VLOOKUP(F96,Mannschaften!$E$4:$G$53,2,1)),"",VLOOKUP(F96,Mannschaften!$E$4:$G$53,2,1))</f>
        <v/>
      </c>
      <c r="H96" s="186" t="str">
        <f t="shared" si="3"/>
        <v/>
      </c>
      <c r="I96" s="84" t="str">
        <f t="shared" si="4"/>
        <v/>
      </c>
      <c r="J96" s="188" t="e">
        <f>VLOOKUP(E96,Übersicht!$A$7:$B$10,2,1)</f>
        <v>#N/A</v>
      </c>
    </row>
    <row r="97" spans="1:10" s="85" customFormat="1" ht="15.75" x14ac:dyDescent="0.25">
      <c r="A97" s="80"/>
      <c r="B97" s="80"/>
      <c r="C97" s="81"/>
      <c r="D97" s="81"/>
      <c r="E97" s="82"/>
      <c r="F97" s="173"/>
      <c r="G97" s="83" t="str">
        <f>IF(ISERROR(VLOOKUP(F97,Mannschaften!$E$4:$G$53,2,1)),"",VLOOKUP(F97,Mannschaften!$E$4:$G$53,2,1))</f>
        <v/>
      </c>
      <c r="H97" s="186" t="str">
        <f t="shared" si="3"/>
        <v/>
      </c>
      <c r="I97" s="84" t="str">
        <f t="shared" si="4"/>
        <v/>
      </c>
      <c r="J97" s="188" t="e">
        <f>VLOOKUP(E97,Übersicht!$A$7:$B$10,2,1)</f>
        <v>#N/A</v>
      </c>
    </row>
    <row r="98" spans="1:10" s="85" customFormat="1" ht="15.75" x14ac:dyDescent="0.25">
      <c r="A98" s="80"/>
      <c r="B98" s="80"/>
      <c r="C98" s="81"/>
      <c r="D98" s="81"/>
      <c r="E98" s="82"/>
      <c r="F98" s="173"/>
      <c r="G98" s="83" t="str">
        <f>IF(ISERROR(VLOOKUP(F98,Mannschaften!$E$4:$G$53,2,1)),"",VLOOKUP(F98,Mannschaften!$E$4:$G$53,2,1))</f>
        <v/>
      </c>
      <c r="H98" s="186" t="str">
        <f t="shared" si="3"/>
        <v/>
      </c>
      <c r="I98" s="84" t="str">
        <f t="shared" si="4"/>
        <v/>
      </c>
      <c r="J98" s="188" t="e">
        <f>VLOOKUP(E98,Übersicht!$A$7:$B$10,2,1)</f>
        <v>#N/A</v>
      </c>
    </row>
    <row r="99" spans="1:10" s="85" customFormat="1" ht="15.75" x14ac:dyDescent="0.25">
      <c r="A99" s="80"/>
      <c r="B99" s="80"/>
      <c r="C99" s="81"/>
      <c r="D99" s="81"/>
      <c r="E99" s="82"/>
      <c r="F99" s="173"/>
      <c r="G99" s="83" t="str">
        <f>IF(ISERROR(VLOOKUP(F99,Mannschaften!$E$4:$G$53,2,1)),"",VLOOKUP(F99,Mannschaften!$E$4:$G$53,2,1))</f>
        <v/>
      </c>
      <c r="H99" s="186" t="str">
        <f t="shared" si="3"/>
        <v/>
      </c>
      <c r="I99" s="84" t="str">
        <f t="shared" si="4"/>
        <v/>
      </c>
      <c r="J99" s="188" t="e">
        <f>VLOOKUP(E99,Übersicht!$A$7:$B$10,2,1)</f>
        <v>#N/A</v>
      </c>
    </row>
    <row r="100" spans="1:10" s="85" customFormat="1" ht="15.75" x14ac:dyDescent="0.25">
      <c r="A100" s="80"/>
      <c r="B100" s="80"/>
      <c r="C100" s="81"/>
      <c r="D100" s="81"/>
      <c r="E100" s="82"/>
      <c r="F100" s="173"/>
      <c r="G100" s="83" t="str">
        <f>IF(ISERROR(VLOOKUP(F100,Mannschaften!$E$4:$G$53,2,1)),"",VLOOKUP(F100,Mannschaften!$E$4:$G$53,2,1))</f>
        <v/>
      </c>
      <c r="H100" s="186" t="str">
        <f>IF(A100="","",(IF(RIGHT(TEXT(E100,0),3)=RIGHT(TEXT(G100,0),3),"I.O.","falsche Wettkampfzuordung")))</f>
        <v/>
      </c>
      <c r="I100" s="84" t="str">
        <f t="shared" si="4"/>
        <v/>
      </c>
      <c r="J100" s="188" t="e">
        <f>VLOOKUP(E100,Übersicht!$A$7:$B$10,2,1)</f>
        <v>#N/A</v>
      </c>
    </row>
    <row r="101" spans="1:10" s="85" customFormat="1" ht="15.75" x14ac:dyDescent="0.25">
      <c r="A101" s="80"/>
      <c r="B101" s="80"/>
      <c r="C101" s="81"/>
      <c r="D101" s="81"/>
      <c r="E101" s="82"/>
      <c r="F101" s="173"/>
      <c r="G101" s="83" t="str">
        <f>IF(ISERROR(VLOOKUP(F101,Mannschaften!$E$4:$G$53,2,1)),"",VLOOKUP(F101,Mannschaften!$E$4:$G$53,2,1))</f>
        <v/>
      </c>
      <c r="H101" s="186" t="str">
        <f>IF(A101="","",(IF(RIGHT(TEXT(E101,0),3)=RIGHT(TEXT(G101,0),3),"I.O.","falsche Wettkampfzuordung")))</f>
        <v/>
      </c>
      <c r="I101" s="84" t="str">
        <f t="shared" si="4"/>
        <v/>
      </c>
      <c r="J101" s="188" t="e">
        <f>VLOOKUP(E101,Übersicht!$A$7:$B$10,2,1)</f>
        <v>#N/A</v>
      </c>
    </row>
    <row r="102" spans="1:10" s="85" customFormat="1" ht="15.75" x14ac:dyDescent="0.25">
      <c r="A102" s="80"/>
      <c r="B102" s="80"/>
      <c r="C102" s="81"/>
      <c r="D102" s="81"/>
      <c r="E102" s="82"/>
      <c r="F102" s="173"/>
      <c r="G102" s="83" t="str">
        <f>IF(ISERROR(VLOOKUP(F102,Mannschaften!$E$4:$G$53,2,1)),"",VLOOKUP(F102,Mannschaften!$E$4:$G$53,2,1))</f>
        <v/>
      </c>
      <c r="H102" s="186" t="str">
        <f>IF(A102="","",(IF(RIGHT(TEXT(E102,0),3)=RIGHT(TEXT(G102,0),3),"I.O.","falsche Wettkampfzuordung")))</f>
        <v/>
      </c>
      <c r="I102" s="84" t="str">
        <f t="shared" si="4"/>
        <v/>
      </c>
      <c r="J102" s="188" t="e">
        <f>VLOOKUP(E102,Übersicht!$A$7:$B$10,2,1)</f>
        <v>#N/A</v>
      </c>
    </row>
    <row r="103" spans="1:10" s="85" customFormat="1" ht="15.75" x14ac:dyDescent="0.25">
      <c r="A103" s="80"/>
      <c r="B103" s="80"/>
      <c r="C103" s="81"/>
      <c r="D103" s="81"/>
      <c r="E103" s="82"/>
      <c r="F103" s="173"/>
      <c r="G103" s="83" t="str">
        <f>IF(ISERROR(VLOOKUP(F103,Mannschaften!$E$4:$G$53,2,1)),"",VLOOKUP(F103,Mannschaften!$E$4:$G$53,2,1))</f>
        <v/>
      </c>
      <c r="H103" s="186" t="str">
        <f>IF(A103="","",(IF(RIGHT(TEXT(E103,0),3)=RIGHT(TEXT(G103,0),3),"I.O.","falsche Wettkampfzuordung")))</f>
        <v/>
      </c>
      <c r="I103" s="84" t="str">
        <f t="shared" si="4"/>
        <v/>
      </c>
      <c r="J103" s="188" t="e">
        <f>VLOOKUP(E103,Übersicht!$A$7:$B$10,2,1)</f>
        <v>#N/A</v>
      </c>
    </row>
    <row r="104" spans="1:10" s="89" customFormat="1" ht="15.75" x14ac:dyDescent="0.25">
      <c r="A104" s="86"/>
      <c r="B104" s="86"/>
      <c r="C104" s="234"/>
      <c r="D104" s="81"/>
      <c r="E104" s="88"/>
      <c r="F104" s="88"/>
      <c r="G104" s="88"/>
      <c r="H104" s="187"/>
      <c r="I104" s="84" t="str">
        <f t="shared" si="4"/>
        <v/>
      </c>
    </row>
    <row r="105" spans="1:10" ht="15.75" x14ac:dyDescent="0.25">
      <c r="C105" s="87"/>
      <c r="D105" s="87"/>
      <c r="I105" s="90" t="str">
        <f>IF(AND(OR(ISTEXT(A105),ISTEXT(B105),NOT(ISBLANK(C105)),NOT(ISBLANK(E105)),NOT(ISBLANK(F105))),OR(ISBLANK(A105),ISBLANK(B105),ISBLANK(C105),ISBLANK(E105),ISBLANK(F105))),"unvollständig",IF(AND(NOT(ISBLANK(F105)),(G105=0)),"Seite Mannschaften ausfüllen!",""))</f>
        <v/>
      </c>
    </row>
  </sheetData>
  <sheetProtection password="A585" sheet="1" objects="1" scenarios="1" selectLockedCells="1"/>
  <dataConsolidate/>
  <phoneticPr fontId="0" type="noConversion"/>
  <conditionalFormatting sqref="J4:J103">
    <cfRule type="cellIs" dxfId="0" priority="1" stopIfTrue="1" operator="greaterThan">
      <formula>0</formula>
    </cfRule>
  </conditionalFormatting>
  <dataValidations disablePrompts="1" xWindow="337" yWindow="177" count="9">
    <dataValidation type="list" errorStyle="warning" allowBlank="1" showErrorMessage="1" errorTitle="Wettkampf-Nummer" error="Bitte geben Sie die Wettkampf-Nummer entsprechend der Ausschreibung ein. Eine Liste der Wettkämpfe finden Sie auch auf der Seite &quot;Übersicht&quot; dieser Excel-Datei." sqref="F104:G104">
      <formula1>MannschaftsNrListe</formula1>
      <formula2>0</formula2>
    </dataValidation>
    <dataValidation type="whole" allowBlank="1" showErrorMessage="1" errorTitle="Geburtsjahr" error="Bitte geben Sie das Geburtsjahr des Teilnehmers 4-stellig (z.B.: 1986) ein." sqref="D4:D105">
      <formula1>Geburtsjahr_Minimal</formula1>
      <formula2>Geburtsjahr_Maximal</formula2>
    </dataValidation>
    <dataValidation type="list" errorStyle="warning" allowBlank="1" showErrorMessage="1" errorTitle="Wettkampf-Nummer" error="Bitte geben Sie die Wettkampf-Nummer entsprechend der Ausschreibung ein. Eine Liste der Wettkämpfe finden Sie auch auf der Seite &quot;Übersicht&quot; dieser Excel-Datei." sqref="E11:E104">
      <formula1>WKNrListe</formula1>
      <formula2>0</formula2>
    </dataValidation>
    <dataValidation type="list" errorStyle="warning" allowBlank="1" showInputMessage="1" showErrorMessage="1" errorTitle="Wettkampf-Nummer" error="Bitte geben Sie die Wettkampf-Nummer entsprechend der Ausschreibung ein. Eine Liste der Wettkämpfe finden Sie auch auf der Seite &quot;Übersicht&quot; dieser Excel-Datei." promptTitle="Wettkampf-Nummer" prompt="Wählen Sie hier einen der auf dem Blatt &quot;Übersicht&quot; definierten Wettkämpfe aus" sqref="E4:E10">
      <formula1>WKNrListe</formula1>
      <formula2>0</formula2>
    </dataValidation>
    <dataValidation errorStyle="warning" allowBlank="1" sqref="G4:G103">
      <formula1>0</formula1>
      <formula2>0</formula2>
    </dataValidation>
    <dataValidation type="list" allowBlank="1" showInputMessage="1" showErrorMessage="1" sqref="F4:F103">
      <formula1>MannschaftsNamen</formula1>
    </dataValidation>
    <dataValidation type="whole" allowBlank="1" showInputMessage="1" showErrorMessage="1" sqref="C105:C65536">
      <formula1>2005</formula1>
      <formula2>2009</formula2>
    </dataValidation>
    <dataValidation type="whole" allowBlank="1" showInputMessage="1" showErrorMessage="1" sqref="C104">
      <formula1>2006</formula1>
      <formula2>2010</formula2>
    </dataValidation>
    <dataValidation type="whole" allowBlank="1" showInputMessage="1" showErrorMessage="1" sqref="C4:C103">
      <formula1>2010</formula1>
      <formula2>2014</formula2>
    </dataValidation>
  </dataValidations>
  <pageMargins left="0.19652777777777777" right="0.19652777777777777" top="0.98402777777777795" bottom="0.98402777777777795" header="0.51180555555555562" footer="0.51180555555555562"/>
  <pageSetup paperSize="9" scale="89" firstPageNumber="0" orientation="portrait" horizontalDpi="300" verticalDpi="300" r:id="rId1"/>
  <headerFooter alignWithMargins="0">
    <oddHeader>&amp;C&amp;A&amp;R&amp;F</oddHeader>
    <oddFooter>&amp;R&amp;D</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indexed="14"/>
    <pageSetUpPr fitToPage="1"/>
  </sheetPr>
  <dimension ref="A1:K45"/>
  <sheetViews>
    <sheetView showGridLines="0" showRowColHeaders="0" workbookViewId="0">
      <selection activeCell="A3" sqref="A3"/>
    </sheetView>
  </sheetViews>
  <sheetFormatPr baseColWidth="10" defaultRowHeight="12.75" x14ac:dyDescent="0.2"/>
  <cols>
    <col min="1" max="1" width="22.140625" customWidth="1"/>
    <col min="2" max="2" width="16" customWidth="1"/>
    <col min="3" max="3" width="25.7109375" customWidth="1"/>
    <col min="4" max="4" width="7.5703125" style="44" hidden="1" customWidth="1"/>
    <col min="5" max="5" width="21.85546875" hidden="1" customWidth="1"/>
    <col min="6" max="6" width="18.42578125" hidden="1" customWidth="1"/>
    <col min="7" max="7" width="36.7109375" customWidth="1"/>
    <col min="8" max="8" width="22.42578125" hidden="1" customWidth="1"/>
    <col min="9" max="9" width="9.5703125" style="44" hidden="1" customWidth="1"/>
    <col min="10" max="10" width="3.140625" style="91" customWidth="1"/>
  </cols>
  <sheetData>
    <row r="1" spans="1:11" ht="15.75" x14ac:dyDescent="0.25">
      <c r="A1" s="92" t="str">
        <f>"Kampfrichter "&amp;Deckblatt!C21</f>
        <v xml:space="preserve">Kampfrichter </v>
      </c>
      <c r="B1" s="93"/>
      <c r="C1" s="93"/>
      <c r="D1" s="94"/>
      <c r="E1" s="93"/>
      <c r="F1" s="93"/>
      <c r="G1" s="93"/>
      <c r="H1" s="93"/>
      <c r="I1" s="95"/>
    </row>
    <row r="2" spans="1:11" s="5" customFormat="1" ht="11.25" x14ac:dyDescent="0.2">
      <c r="A2" s="96" t="s">
        <v>58</v>
      </c>
      <c r="B2" s="96" t="s">
        <v>59</v>
      </c>
      <c r="C2" s="96" t="s">
        <v>345</v>
      </c>
      <c r="D2" s="97" t="s">
        <v>63</v>
      </c>
      <c r="E2" s="96" t="s">
        <v>64</v>
      </c>
      <c r="F2" s="96" t="s">
        <v>65</v>
      </c>
      <c r="G2" s="96" t="s">
        <v>346</v>
      </c>
      <c r="H2" s="96" t="s">
        <v>66</v>
      </c>
      <c r="I2" s="97" t="s">
        <v>67</v>
      </c>
      <c r="J2" s="98"/>
    </row>
    <row r="3" spans="1:11" ht="15" x14ac:dyDescent="0.2">
      <c r="A3" s="99"/>
      <c r="B3" s="99"/>
      <c r="C3" s="99"/>
      <c r="D3" s="100"/>
      <c r="E3" s="99"/>
      <c r="F3" s="99"/>
      <c r="G3" s="200"/>
      <c r="H3" s="99"/>
      <c r="I3" s="100"/>
      <c r="J3" s="91" t="str">
        <f>IF(OR(ISTEXT(A3),ISTEXT(B3),ISTEXT(C3),ISTEXT(D3),ISTEXT(E3),ISTEXT(F3),ISTEXT(G3),ISTEXT(H3)),IF(OR(ISBLANK(A3),ISBLANK(B3)),"unvollständig","ok"),"")</f>
        <v/>
      </c>
    </row>
    <row r="4" spans="1:11" ht="15" x14ac:dyDescent="0.2">
      <c r="A4" s="80"/>
      <c r="B4" s="80"/>
      <c r="C4" s="80"/>
      <c r="D4" s="82"/>
      <c r="E4" s="80"/>
      <c r="F4" s="80"/>
      <c r="G4" s="201"/>
      <c r="H4" s="80"/>
      <c r="I4" s="82"/>
      <c r="J4" s="91" t="str">
        <f t="shared" ref="J4:J41" si="0">IF(OR(ISTEXT(A4),ISTEXT(B4),ISTEXT(C4),ISTEXT(D4),ISTEXT(E4),ISTEXT(F4),ISTEXT(G4),ISTEXT(H4)),IF(OR(ISBLANK(A4),ISBLANK(B4)),"unvollständig","ok"),"")</f>
        <v/>
      </c>
    </row>
    <row r="5" spans="1:11" ht="15" x14ac:dyDescent="0.2">
      <c r="A5" s="80"/>
      <c r="B5" s="80"/>
      <c r="C5" s="80"/>
      <c r="D5" s="82"/>
      <c r="E5" s="80"/>
      <c r="F5" s="80"/>
      <c r="G5" s="201"/>
      <c r="H5" s="80"/>
      <c r="I5" s="82"/>
      <c r="J5" s="91" t="str">
        <f t="shared" si="0"/>
        <v/>
      </c>
    </row>
    <row r="6" spans="1:11" ht="15" x14ac:dyDescent="0.2">
      <c r="A6" s="80"/>
      <c r="B6" s="80"/>
      <c r="C6" s="80"/>
      <c r="D6" s="82"/>
      <c r="E6" s="80"/>
      <c r="F6" s="80"/>
      <c r="G6" s="201"/>
      <c r="H6" s="80"/>
      <c r="I6" s="82"/>
      <c r="J6" s="91" t="str">
        <f t="shared" si="0"/>
        <v/>
      </c>
    </row>
    <row r="7" spans="1:11" ht="15" x14ac:dyDescent="0.2">
      <c r="A7" s="80"/>
      <c r="B7" s="80"/>
      <c r="C7" s="80"/>
      <c r="D7" s="82"/>
      <c r="E7" s="80"/>
      <c r="F7" s="80"/>
      <c r="G7" s="201"/>
      <c r="H7" s="80"/>
      <c r="I7" s="82"/>
      <c r="J7" s="91" t="str">
        <f t="shared" si="0"/>
        <v/>
      </c>
    </row>
    <row r="8" spans="1:11" ht="15" x14ac:dyDescent="0.2">
      <c r="A8" s="80"/>
      <c r="B8" s="80"/>
      <c r="C8" s="80"/>
      <c r="D8" s="82"/>
      <c r="E8" s="80"/>
      <c r="F8" s="80"/>
      <c r="G8" s="201"/>
      <c r="H8" s="80"/>
      <c r="I8" s="82"/>
      <c r="J8" s="91" t="str">
        <f t="shared" si="0"/>
        <v/>
      </c>
    </row>
    <row r="9" spans="1:11" ht="15" x14ac:dyDescent="0.2">
      <c r="A9" s="80"/>
      <c r="B9" s="80"/>
      <c r="C9" s="80"/>
      <c r="D9" s="82"/>
      <c r="E9" s="80"/>
      <c r="F9" s="80"/>
      <c r="G9" s="201"/>
      <c r="H9" s="80"/>
      <c r="I9" s="82"/>
      <c r="J9" s="91" t="str">
        <f t="shared" si="0"/>
        <v/>
      </c>
    </row>
    <row r="10" spans="1:11" ht="15" x14ac:dyDescent="0.2">
      <c r="A10" s="80"/>
      <c r="B10" s="80"/>
      <c r="C10" s="80"/>
      <c r="D10" s="82"/>
      <c r="E10" s="80"/>
      <c r="F10" s="80"/>
      <c r="G10" s="201"/>
      <c r="H10" s="80"/>
      <c r="I10" s="82"/>
      <c r="J10" s="91" t="str">
        <f t="shared" si="0"/>
        <v/>
      </c>
    </row>
    <row r="11" spans="1:11" ht="15" x14ac:dyDescent="0.2">
      <c r="A11" s="80"/>
      <c r="B11" s="80"/>
      <c r="C11" s="80"/>
      <c r="D11" s="82"/>
      <c r="E11" s="80"/>
      <c r="F11" s="80"/>
      <c r="G11" s="201"/>
      <c r="H11" s="80"/>
      <c r="I11" s="82"/>
      <c r="J11" s="91" t="str">
        <f t="shared" si="0"/>
        <v/>
      </c>
    </row>
    <row r="12" spans="1:11" ht="15" x14ac:dyDescent="0.2">
      <c r="A12" s="80"/>
      <c r="B12" s="80"/>
      <c r="C12" s="80"/>
      <c r="D12" s="82"/>
      <c r="E12" s="80"/>
      <c r="F12" s="80"/>
      <c r="G12" s="201"/>
      <c r="H12" s="80"/>
      <c r="I12" s="82"/>
      <c r="J12" s="91" t="str">
        <f t="shared" si="0"/>
        <v/>
      </c>
    </row>
    <row r="13" spans="1:11" ht="15" x14ac:dyDescent="0.2">
      <c r="A13" s="80"/>
      <c r="B13" s="80"/>
      <c r="C13" s="80"/>
      <c r="D13" s="82"/>
      <c r="E13" s="80"/>
      <c r="F13" s="80"/>
      <c r="G13" s="201"/>
      <c r="H13" s="80"/>
      <c r="I13" s="82"/>
      <c r="J13" s="91" t="str">
        <f t="shared" si="0"/>
        <v/>
      </c>
    </row>
    <row r="14" spans="1:11" ht="15" x14ac:dyDescent="0.2">
      <c r="A14" s="80"/>
      <c r="B14" s="80"/>
      <c r="C14" s="80"/>
      <c r="D14" s="82"/>
      <c r="E14" s="80"/>
      <c r="F14" s="80"/>
      <c r="G14" s="201"/>
      <c r="H14" s="80"/>
      <c r="I14" s="82"/>
      <c r="J14" s="91" t="str">
        <f t="shared" si="0"/>
        <v/>
      </c>
    </row>
    <row r="15" spans="1:11" ht="15" x14ac:dyDescent="0.2">
      <c r="A15" s="80"/>
      <c r="B15" s="80"/>
      <c r="C15" s="80"/>
      <c r="D15" s="82"/>
      <c r="E15" s="80"/>
      <c r="F15" s="80"/>
      <c r="G15" s="201"/>
      <c r="H15" s="80"/>
      <c r="I15" s="82"/>
      <c r="J15" s="91" t="str">
        <f t="shared" si="0"/>
        <v/>
      </c>
    </row>
    <row r="16" spans="1:11" ht="15" x14ac:dyDescent="0.2">
      <c r="A16" s="80"/>
      <c r="B16" s="80"/>
      <c r="C16" s="80"/>
      <c r="D16" s="82"/>
      <c r="E16" s="80"/>
      <c r="F16" s="80"/>
      <c r="G16" s="201"/>
      <c r="H16" s="80"/>
      <c r="I16" s="82"/>
      <c r="J16" s="91" t="str">
        <f t="shared" si="0"/>
        <v/>
      </c>
    </row>
    <row r="17" spans="1:10" ht="15" x14ac:dyDescent="0.2">
      <c r="A17" s="80"/>
      <c r="B17" s="80"/>
      <c r="C17" s="80"/>
      <c r="D17" s="82"/>
      <c r="E17" s="80"/>
      <c r="F17" s="80"/>
      <c r="G17" s="201"/>
      <c r="H17" s="80"/>
      <c r="I17" s="82"/>
      <c r="J17" s="91" t="str">
        <f t="shared" si="0"/>
        <v/>
      </c>
    </row>
    <row r="18" spans="1:10" ht="15" x14ac:dyDescent="0.2">
      <c r="A18" s="80"/>
      <c r="B18" s="80"/>
      <c r="C18" s="80"/>
      <c r="D18" s="82"/>
      <c r="E18" s="80"/>
      <c r="F18" s="80"/>
      <c r="G18" s="201"/>
      <c r="H18" s="80"/>
      <c r="I18" s="82"/>
      <c r="J18" s="91" t="str">
        <f t="shared" si="0"/>
        <v/>
      </c>
    </row>
    <row r="19" spans="1:10" ht="15" x14ac:dyDescent="0.2">
      <c r="A19" s="80"/>
      <c r="B19" s="80"/>
      <c r="C19" s="80"/>
      <c r="D19" s="82"/>
      <c r="E19" s="80"/>
      <c r="F19" s="80"/>
      <c r="G19" s="201"/>
      <c r="H19" s="80"/>
      <c r="I19" s="82"/>
      <c r="J19" s="91" t="str">
        <f t="shared" si="0"/>
        <v/>
      </c>
    </row>
    <row r="20" spans="1:10" ht="15" x14ac:dyDescent="0.2">
      <c r="A20" s="80"/>
      <c r="B20" s="80"/>
      <c r="C20" s="80"/>
      <c r="D20" s="82"/>
      <c r="E20" s="80"/>
      <c r="F20" s="80"/>
      <c r="G20" s="201"/>
      <c r="H20" s="80"/>
      <c r="I20" s="82"/>
      <c r="J20" s="91" t="str">
        <f t="shared" si="0"/>
        <v/>
      </c>
    </row>
    <row r="21" spans="1:10" ht="15" x14ac:dyDescent="0.2">
      <c r="A21" s="80"/>
      <c r="B21" s="80"/>
      <c r="C21" s="80"/>
      <c r="D21" s="82"/>
      <c r="E21" s="80"/>
      <c r="F21" s="80"/>
      <c r="G21" s="201"/>
      <c r="H21" s="80"/>
      <c r="I21" s="82"/>
      <c r="J21" s="91" t="str">
        <f t="shared" si="0"/>
        <v/>
      </c>
    </row>
    <row r="22" spans="1:10" ht="15" x14ac:dyDescent="0.2">
      <c r="A22" s="80"/>
      <c r="B22" s="80"/>
      <c r="C22" s="80"/>
      <c r="D22" s="82"/>
      <c r="E22" s="80"/>
      <c r="F22" s="80"/>
      <c r="G22" s="201"/>
      <c r="H22" s="80"/>
      <c r="I22" s="82"/>
      <c r="J22" s="91" t="str">
        <f t="shared" si="0"/>
        <v/>
      </c>
    </row>
    <row r="23" spans="1:10" ht="15" x14ac:dyDescent="0.2">
      <c r="A23" s="80"/>
      <c r="B23" s="80"/>
      <c r="C23" s="80"/>
      <c r="D23" s="82"/>
      <c r="E23" s="80"/>
      <c r="F23" s="80"/>
      <c r="G23" s="201"/>
      <c r="H23" s="80"/>
      <c r="I23" s="82"/>
      <c r="J23" s="91" t="str">
        <f t="shared" si="0"/>
        <v/>
      </c>
    </row>
    <row r="24" spans="1:10" ht="15" x14ac:dyDescent="0.2">
      <c r="A24" s="80"/>
      <c r="B24" s="80"/>
      <c r="C24" s="80"/>
      <c r="D24" s="82"/>
      <c r="E24" s="80"/>
      <c r="F24" s="80"/>
      <c r="G24" s="201"/>
      <c r="H24" s="80"/>
      <c r="I24" s="82"/>
      <c r="J24" s="91" t="str">
        <f t="shared" si="0"/>
        <v/>
      </c>
    </row>
    <row r="25" spans="1:10" ht="15" x14ac:dyDescent="0.2">
      <c r="A25" s="80"/>
      <c r="B25" s="80"/>
      <c r="C25" s="80"/>
      <c r="D25" s="82"/>
      <c r="E25" s="80"/>
      <c r="F25" s="80"/>
      <c r="G25" s="201"/>
      <c r="H25" s="80"/>
      <c r="I25" s="82"/>
      <c r="J25" s="91" t="str">
        <f t="shared" si="0"/>
        <v/>
      </c>
    </row>
    <row r="26" spans="1:10" ht="15" x14ac:dyDescent="0.2">
      <c r="A26" s="80"/>
      <c r="B26" s="80"/>
      <c r="C26" s="80"/>
      <c r="D26" s="82"/>
      <c r="E26" s="80"/>
      <c r="F26" s="80"/>
      <c r="G26" s="201"/>
      <c r="H26" s="80"/>
      <c r="I26" s="82"/>
      <c r="J26" s="91" t="str">
        <f t="shared" si="0"/>
        <v/>
      </c>
    </row>
    <row r="27" spans="1:10" ht="15" x14ac:dyDescent="0.2">
      <c r="A27" s="80"/>
      <c r="B27" s="80"/>
      <c r="C27" s="80"/>
      <c r="D27" s="82"/>
      <c r="E27" s="80"/>
      <c r="F27" s="80"/>
      <c r="G27" s="201"/>
      <c r="H27" s="80"/>
      <c r="I27" s="82"/>
      <c r="J27" s="91" t="str">
        <f t="shared" si="0"/>
        <v/>
      </c>
    </row>
    <row r="28" spans="1:10" ht="15" x14ac:dyDescent="0.2">
      <c r="A28" s="80"/>
      <c r="B28" s="80"/>
      <c r="C28" s="80"/>
      <c r="D28" s="82"/>
      <c r="E28" s="80"/>
      <c r="F28" s="80"/>
      <c r="G28" s="201"/>
      <c r="H28" s="80"/>
      <c r="I28" s="82"/>
      <c r="J28" s="91" t="str">
        <f t="shared" si="0"/>
        <v/>
      </c>
    </row>
    <row r="29" spans="1:10" ht="15" x14ac:dyDescent="0.2">
      <c r="A29" s="80"/>
      <c r="B29" s="80"/>
      <c r="C29" s="80"/>
      <c r="D29" s="82"/>
      <c r="E29" s="80"/>
      <c r="F29" s="80"/>
      <c r="G29" s="201"/>
      <c r="H29" s="80"/>
      <c r="I29" s="82"/>
      <c r="J29" s="91" t="str">
        <f t="shared" si="0"/>
        <v/>
      </c>
    </row>
    <row r="30" spans="1:10" ht="15" x14ac:dyDescent="0.2">
      <c r="A30" s="80"/>
      <c r="B30" s="80"/>
      <c r="C30" s="80"/>
      <c r="D30" s="82"/>
      <c r="E30" s="80"/>
      <c r="F30" s="80"/>
      <c r="G30" s="201"/>
      <c r="H30" s="80"/>
      <c r="I30" s="82"/>
      <c r="J30" s="91" t="str">
        <f t="shared" si="0"/>
        <v/>
      </c>
    </row>
    <row r="31" spans="1:10" ht="15" x14ac:dyDescent="0.2">
      <c r="A31" s="80"/>
      <c r="B31" s="80"/>
      <c r="C31" s="80"/>
      <c r="D31" s="82"/>
      <c r="E31" s="80"/>
      <c r="F31" s="80"/>
      <c r="G31" s="201"/>
      <c r="H31" s="80"/>
      <c r="I31" s="82"/>
      <c r="J31" s="91" t="str">
        <f t="shared" si="0"/>
        <v/>
      </c>
    </row>
    <row r="32" spans="1:10" ht="15" x14ac:dyDescent="0.2">
      <c r="A32" s="80"/>
      <c r="B32" s="80"/>
      <c r="C32" s="80"/>
      <c r="D32" s="82"/>
      <c r="E32" s="80"/>
      <c r="F32" s="80"/>
      <c r="G32" s="201"/>
      <c r="H32" s="80"/>
      <c r="I32" s="82"/>
      <c r="J32" s="91" t="str">
        <f t="shared" si="0"/>
        <v/>
      </c>
    </row>
    <row r="33" spans="1:10" ht="15" x14ac:dyDescent="0.2">
      <c r="A33" s="80"/>
      <c r="B33" s="80"/>
      <c r="C33" s="80"/>
      <c r="D33" s="82"/>
      <c r="E33" s="80"/>
      <c r="F33" s="80"/>
      <c r="G33" s="201"/>
      <c r="H33" s="80"/>
      <c r="I33" s="82"/>
      <c r="J33" s="91" t="str">
        <f t="shared" si="0"/>
        <v/>
      </c>
    </row>
    <row r="34" spans="1:10" ht="15" x14ac:dyDescent="0.2">
      <c r="A34" s="80"/>
      <c r="B34" s="80"/>
      <c r="C34" s="80"/>
      <c r="D34" s="82"/>
      <c r="E34" s="80"/>
      <c r="F34" s="80"/>
      <c r="G34" s="201"/>
      <c r="H34" s="80"/>
      <c r="I34" s="82"/>
      <c r="J34" s="91" t="str">
        <f t="shared" si="0"/>
        <v/>
      </c>
    </row>
    <row r="35" spans="1:10" ht="15" x14ac:dyDescent="0.2">
      <c r="A35" s="80"/>
      <c r="B35" s="80"/>
      <c r="C35" s="80"/>
      <c r="D35" s="82"/>
      <c r="E35" s="80"/>
      <c r="F35" s="80"/>
      <c r="G35" s="201"/>
      <c r="H35" s="80"/>
      <c r="I35" s="82"/>
      <c r="J35" s="91" t="str">
        <f t="shared" si="0"/>
        <v/>
      </c>
    </row>
    <row r="36" spans="1:10" ht="15" x14ac:dyDescent="0.2">
      <c r="A36" s="80"/>
      <c r="B36" s="80"/>
      <c r="C36" s="80"/>
      <c r="D36" s="82"/>
      <c r="E36" s="80"/>
      <c r="F36" s="80"/>
      <c r="G36" s="201"/>
      <c r="H36" s="80"/>
      <c r="I36" s="82"/>
      <c r="J36" s="91" t="str">
        <f t="shared" si="0"/>
        <v/>
      </c>
    </row>
    <row r="37" spans="1:10" ht="15" x14ac:dyDescent="0.2">
      <c r="A37" s="80"/>
      <c r="B37" s="80"/>
      <c r="C37" s="80"/>
      <c r="D37" s="82"/>
      <c r="E37" s="80"/>
      <c r="F37" s="80"/>
      <c r="G37" s="201"/>
      <c r="H37" s="80"/>
      <c r="I37" s="82"/>
      <c r="J37" s="91" t="str">
        <f t="shared" si="0"/>
        <v/>
      </c>
    </row>
    <row r="38" spans="1:10" ht="15" x14ac:dyDescent="0.2">
      <c r="A38" s="80"/>
      <c r="B38" s="80"/>
      <c r="C38" s="80"/>
      <c r="D38" s="82"/>
      <c r="E38" s="80"/>
      <c r="F38" s="80"/>
      <c r="G38" s="201"/>
      <c r="H38" s="80"/>
      <c r="I38" s="82"/>
      <c r="J38" s="91" t="str">
        <f t="shared" si="0"/>
        <v/>
      </c>
    </row>
    <row r="39" spans="1:10" ht="15" x14ac:dyDescent="0.2">
      <c r="A39" s="80"/>
      <c r="B39" s="80"/>
      <c r="C39" s="80"/>
      <c r="D39" s="82"/>
      <c r="E39" s="80"/>
      <c r="F39" s="80"/>
      <c r="G39" s="201"/>
      <c r="H39" s="80"/>
      <c r="I39" s="82"/>
      <c r="J39" s="91" t="str">
        <f t="shared" si="0"/>
        <v/>
      </c>
    </row>
    <row r="40" spans="1:10" ht="15" x14ac:dyDescent="0.2">
      <c r="A40" s="80"/>
      <c r="B40" s="80"/>
      <c r="C40" s="80"/>
      <c r="D40" s="82"/>
      <c r="E40" s="80"/>
      <c r="F40" s="80"/>
      <c r="G40" s="201"/>
      <c r="H40" s="80"/>
      <c r="I40" s="82"/>
      <c r="J40" s="91" t="str">
        <f t="shared" si="0"/>
        <v/>
      </c>
    </row>
    <row r="41" spans="1:10" ht="15" x14ac:dyDescent="0.2">
      <c r="A41" s="101"/>
      <c r="B41" s="101"/>
      <c r="C41" s="101"/>
      <c r="D41" s="64"/>
      <c r="E41" s="101"/>
      <c r="F41" s="101"/>
      <c r="G41" s="204"/>
      <c r="H41" s="101"/>
      <c r="I41" s="64"/>
      <c r="J41" s="91" t="str">
        <f t="shared" si="0"/>
        <v/>
      </c>
    </row>
    <row r="42" spans="1:10" x14ac:dyDescent="0.2">
      <c r="J42" s="91" t="str">
        <f>IF(OR(ISTEXT(A42),ISTEXT(B42),ISTEXT(C42),ISTEXT(D42),ISTEXT(E42),ISTEXT(F42),ISTEXT(G42),ISTEXT(H42)),IF(OR(ISBLANK(A42),ISBLANK(B42),ISBLANK(G42)),"unvollständig","ok"),"")</f>
        <v/>
      </c>
    </row>
    <row r="43" spans="1:10" x14ac:dyDescent="0.2">
      <c r="J43" s="91" t="str">
        <f>IF(OR(ISTEXT(A43),ISTEXT(B43),ISTEXT(C43),ISTEXT(D43),ISTEXT(E43),ISTEXT(F43),ISTEXT(G43),ISTEXT(H43)),IF(OR(ISBLANK(A43),ISBLANK(B43),ISBLANK(G43)),"unvollständig","ok"),"")</f>
        <v/>
      </c>
    </row>
    <row r="44" spans="1:10" x14ac:dyDescent="0.2">
      <c r="J44" s="91" t="str">
        <f>IF(OR(ISTEXT(A44),ISTEXT(B44),ISTEXT(C44),ISTEXT(D44),ISTEXT(E44),ISTEXT(F44),ISTEXT(G44),ISTEXT(H44)),IF(OR(ISBLANK(A44),ISBLANK(B44),ISBLANK(G44)),"unvollständig","ok"),"")</f>
        <v/>
      </c>
    </row>
    <row r="45" spans="1:10" x14ac:dyDescent="0.2">
      <c r="J45" s="91" t="str">
        <f>IF(OR(ISTEXT(A45),ISTEXT(B45),ISTEXT(C45),ISTEXT(D45),ISTEXT(E45),ISTEXT(F45),ISTEXT(G45),ISTEXT(H45)),IF(OR(ISBLANK(A45),ISBLANK(B45),ISBLANK(G45)),"unvollständig","ok"),"")</f>
        <v/>
      </c>
    </row>
  </sheetData>
  <sheetProtection password="A585" sheet="1" objects="1" scenarios="1" selectLockedCells="1"/>
  <phoneticPr fontId="0" type="noConversion"/>
  <dataValidations disablePrompts="1" count="2">
    <dataValidation type="list" allowBlank="1" showInputMessage="1" showErrorMessage="1" errorTitle="Kampfrichter" error="Wählen Sie das Fachgebiet aus, für das die Kampfrichter-Lizenz gilt" promptTitle="Kampfrichter-Lizenz" prompt="Wählen Sie aus der Liste (Öffnen Sie die Liste durch Klicken auf den Button mit dem schwarzen Dreieck) das Fachgebiet aus, für das die Kampfrichter-Lizenz gilt. " sqref="H3:H41">
      <formula1>Kampfrichter_Fachgebietsliste</formula1>
      <formula2>0</formula2>
    </dataValidation>
    <dataValidation type="list" allowBlank="1" showInputMessage="1" showErrorMessage="1" promptTitle="Kampfrichter-Lizenz" prompt="Wählen Sie die Lizenzstufe (A: Bund, B: Land, C: Gau, D: Gau/Pflicht) der Kampfrichterlizenz aus" sqref="I3:I41">
      <formula1>Kampfrichterlizenzliste</formula1>
      <formula2>0</formula2>
    </dataValidation>
  </dataValidations>
  <pageMargins left="0.74791666666666667" right="0.74791666666666667" top="0.98402777777777783" bottom="0.98402777777777783" header="0.49236111111111114" footer="0.49236111111111114"/>
  <pageSetup paperSize="9" scale="65" firstPageNumber="0" orientation="landscape" horizontalDpi="300" verticalDpi="300" r:id="rId1"/>
  <headerFooter alignWithMargins="0">
    <oddHeader>&amp;R&amp;A</oddHeader>
    <oddFooter>&amp;L&amp;D&amp;T&amp;R&amp;F</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indexed="13"/>
  </sheetPr>
  <dimension ref="A1:P30"/>
  <sheetViews>
    <sheetView showGridLines="0" workbookViewId="0"/>
  </sheetViews>
  <sheetFormatPr baseColWidth="10" defaultRowHeight="12.75" x14ac:dyDescent="0.2"/>
  <cols>
    <col min="1" max="1" width="10.5703125" style="44" customWidth="1"/>
    <col min="2" max="2" width="54.42578125" customWidth="1"/>
    <col min="3" max="3" width="13.42578125" style="44" customWidth="1"/>
    <col min="4" max="4" width="11.42578125" style="102" hidden="1" customWidth="1"/>
    <col min="5" max="9" width="11.42578125" style="44" hidden="1" customWidth="1"/>
    <col min="10" max="10" width="12.42578125" hidden="1" customWidth="1"/>
    <col min="11" max="13" width="11.42578125" style="103" hidden="1" customWidth="1"/>
    <col min="14" max="14" width="11.42578125" style="44" hidden="1" customWidth="1"/>
    <col min="15" max="15" width="11.42578125" hidden="1" customWidth="1"/>
  </cols>
  <sheetData>
    <row r="1" spans="1:16" ht="18" x14ac:dyDescent="0.25">
      <c r="A1" s="104" t="s">
        <v>30</v>
      </c>
    </row>
    <row r="2" spans="1:16" s="16" customFormat="1" x14ac:dyDescent="0.2">
      <c r="D2" s="105"/>
      <c r="K2" s="103"/>
      <c r="L2" s="103"/>
      <c r="M2" s="103"/>
      <c r="N2" s="106"/>
      <c r="P2" s="233" t="str">
        <f>IF(LEN(Deckblatt!C21)&gt;0,Deckblatt!C21,"Bitte tragen Sie auf dem Deckblatt ihren Verein ein!")</f>
        <v>Bitte tragen Sie auf dem Deckblatt ihren Verein ein!</v>
      </c>
    </row>
    <row r="3" spans="1:16" s="38" customFormat="1" ht="12" x14ac:dyDescent="0.2">
      <c r="A3" s="107" t="s">
        <v>68</v>
      </c>
      <c r="C3" s="108"/>
      <c r="D3" s="109"/>
      <c r="E3" s="108"/>
      <c r="F3" s="108"/>
      <c r="G3" s="108"/>
      <c r="H3" s="108"/>
      <c r="I3" s="108"/>
      <c r="K3" s="110"/>
      <c r="L3" s="110"/>
      <c r="M3" s="110"/>
      <c r="N3" s="108"/>
    </row>
    <row r="4" spans="1:16" s="38" customFormat="1" ht="12" x14ac:dyDescent="0.2">
      <c r="A4" s="107" t="s">
        <v>69</v>
      </c>
      <c r="C4" s="108"/>
      <c r="D4" s="109"/>
      <c r="E4" s="108"/>
      <c r="F4" s="108"/>
      <c r="G4" s="108"/>
      <c r="H4" s="108"/>
      <c r="I4" s="108"/>
      <c r="K4" s="110"/>
      <c r="L4" s="110"/>
      <c r="M4" s="110"/>
      <c r="N4" s="108"/>
    </row>
    <row r="6" spans="1:16" x14ac:dyDescent="0.2">
      <c r="A6" s="225" t="s">
        <v>55</v>
      </c>
      <c r="B6" s="226" t="s">
        <v>53</v>
      </c>
      <c r="C6" s="225" t="s">
        <v>70</v>
      </c>
      <c r="D6" s="111" t="s">
        <v>71</v>
      </c>
      <c r="E6" s="238" t="s">
        <v>72</v>
      </c>
      <c r="F6" s="238"/>
      <c r="G6" s="239" t="s">
        <v>73</v>
      </c>
      <c r="H6" s="239"/>
      <c r="I6" s="112" t="s">
        <v>74</v>
      </c>
      <c r="J6" s="94" t="s">
        <v>75</v>
      </c>
      <c r="K6" s="112" t="s">
        <v>71</v>
      </c>
      <c r="L6" s="238" t="s">
        <v>72</v>
      </c>
      <c r="M6" s="238"/>
      <c r="N6" s="239" t="s">
        <v>73</v>
      </c>
      <c r="O6" s="239"/>
    </row>
    <row r="7" spans="1:16" x14ac:dyDescent="0.2">
      <c r="A7" s="227">
        <v>14001</v>
      </c>
      <c r="B7" s="228" t="s">
        <v>313</v>
      </c>
      <c r="C7" s="229">
        <f>COUNTIF(Teilnehmer!$E$4:$E$104,A7)</f>
        <v>0</v>
      </c>
      <c r="D7" s="115">
        <v>0</v>
      </c>
      <c r="E7" s="115" t="b">
        <f>TRUE</f>
        <v>1</v>
      </c>
      <c r="F7" s="116">
        <f>IF(E7,C7,0)</f>
        <v>0</v>
      </c>
      <c r="G7" s="115" t="b">
        <f>FALSE</f>
        <v>0</v>
      </c>
      <c r="H7" s="116">
        <f>IF(G7,C7,0)</f>
        <v>0</v>
      </c>
      <c r="I7" s="117" t="b">
        <f>TRUE</f>
        <v>1</v>
      </c>
      <c r="J7" s="114">
        <f>COUNTIF(Mannschaften!$B$4:$B$53,A7)</f>
        <v>0</v>
      </c>
      <c r="K7" s="115">
        <v>0</v>
      </c>
      <c r="L7" s="115" t="b">
        <f>TRUE</f>
        <v>1</v>
      </c>
      <c r="M7" s="116">
        <f>IF(L7,J7,0)</f>
        <v>0</v>
      </c>
      <c r="N7" s="115" t="b">
        <f>FALSE</f>
        <v>0</v>
      </c>
      <c r="O7" s="116">
        <f>IF(N7,J7,0)</f>
        <v>0</v>
      </c>
    </row>
    <row r="8" spans="1:16" x14ac:dyDescent="0.2">
      <c r="A8" s="227">
        <v>14002</v>
      </c>
      <c r="B8" s="228" t="s">
        <v>314</v>
      </c>
      <c r="C8" s="229">
        <f>COUNTIF(Teilnehmer!$E$4:$E$104,A8)</f>
        <v>0</v>
      </c>
      <c r="D8" s="115">
        <v>0</v>
      </c>
      <c r="E8" s="115" t="b">
        <f>TRUE</f>
        <v>1</v>
      </c>
      <c r="F8" s="116">
        <f>IF(E8,C8,0)</f>
        <v>0</v>
      </c>
      <c r="G8" s="115" t="b">
        <f>FALSE</f>
        <v>0</v>
      </c>
      <c r="H8" s="116">
        <f>IF(G8,C8,0)</f>
        <v>0</v>
      </c>
      <c r="I8" s="117" t="b">
        <f>FALSE</f>
        <v>0</v>
      </c>
      <c r="J8" s="114">
        <f>COUNTIF(Mannschaften!$B$4:$B$53,A8)</f>
        <v>0</v>
      </c>
      <c r="K8" s="115">
        <v>0</v>
      </c>
      <c r="L8" s="115" t="b">
        <f>TRUE</f>
        <v>1</v>
      </c>
      <c r="M8" s="116">
        <f>IF(L8,J8,0)</f>
        <v>0</v>
      </c>
      <c r="N8" s="115" t="b">
        <f>FALSE</f>
        <v>0</v>
      </c>
      <c r="O8" s="116">
        <f>IF(N8,J8,0)</f>
        <v>0</v>
      </c>
    </row>
    <row r="9" spans="1:16" x14ac:dyDescent="0.2">
      <c r="A9" s="227"/>
      <c r="B9" s="228"/>
      <c r="C9" s="229">
        <f>COUNTIF(Teilnehmer!$E$4:$E$104,A9)</f>
        <v>0</v>
      </c>
      <c r="D9" s="115">
        <v>0</v>
      </c>
      <c r="E9" s="115" t="b">
        <f>TRUE</f>
        <v>1</v>
      </c>
      <c r="F9" s="116">
        <f>IF(E9,C9,0)</f>
        <v>0</v>
      </c>
      <c r="G9" s="115" t="b">
        <f>FALSE</f>
        <v>0</v>
      </c>
      <c r="H9" s="116">
        <f>IF(G9,C9,0)</f>
        <v>0</v>
      </c>
      <c r="I9" s="117" t="b">
        <f>TRUE</f>
        <v>1</v>
      </c>
      <c r="J9" s="114">
        <f>COUNTIF(Mannschaften!$B$4:$B$53,A9)</f>
        <v>0</v>
      </c>
      <c r="K9" s="115">
        <v>0</v>
      </c>
      <c r="L9" s="115" t="b">
        <f>TRUE</f>
        <v>1</v>
      </c>
      <c r="M9" s="116">
        <f>IF(L9,J9,0)</f>
        <v>0</v>
      </c>
      <c r="N9" s="115" t="b">
        <f>FALSE</f>
        <v>0</v>
      </c>
      <c r="O9" s="116">
        <f>IF(N9,J9,0)</f>
        <v>0</v>
      </c>
    </row>
    <row r="10" spans="1:16" x14ac:dyDescent="0.2">
      <c r="A10" s="227"/>
      <c r="B10" s="228"/>
      <c r="C10" s="229">
        <f>COUNTIF(Teilnehmer!$E$4:$E$104,A10)</f>
        <v>0</v>
      </c>
      <c r="D10" s="115">
        <v>0</v>
      </c>
      <c r="E10" s="115" t="b">
        <f>TRUE</f>
        <v>1</v>
      </c>
      <c r="F10" s="116">
        <f>IF(E10,C10,0)</f>
        <v>0</v>
      </c>
      <c r="G10" s="115" t="b">
        <f>FALSE</f>
        <v>0</v>
      </c>
      <c r="H10" s="116">
        <f>IF(G10,C10,0)</f>
        <v>0</v>
      </c>
      <c r="I10" s="117" t="b">
        <f>TRUE</f>
        <v>1</v>
      </c>
      <c r="J10" s="114">
        <f>COUNTIF(Mannschaften!$B$4:$B$53,A10)</f>
        <v>0</v>
      </c>
      <c r="K10" s="115">
        <v>0</v>
      </c>
      <c r="L10" s="115" t="b">
        <f>TRUE</f>
        <v>1</v>
      </c>
      <c r="M10" s="116">
        <f>IF(L10,J10,0)</f>
        <v>0</v>
      </c>
      <c r="N10" s="115" t="b">
        <f>FALSE</f>
        <v>0</v>
      </c>
      <c r="O10" s="116">
        <f>IF(N10,J10,0)</f>
        <v>0</v>
      </c>
    </row>
    <row r="11" spans="1:16" s="123" customFormat="1" x14ac:dyDescent="0.2">
      <c r="A11" s="230"/>
      <c r="B11" s="231"/>
      <c r="C11" s="232">
        <f>SUM(C7:C10)</f>
        <v>0</v>
      </c>
      <c r="D11" s="119"/>
      <c r="E11" s="120"/>
      <c r="F11" s="121">
        <f>SUM(F7:F10)</f>
        <v>0</v>
      </c>
      <c r="G11" s="122"/>
      <c r="H11" s="121">
        <f>SUM(H7:H10)</f>
        <v>0</v>
      </c>
      <c r="I11" s="120"/>
      <c r="J11" s="118">
        <f>SUM(J7:J10)</f>
        <v>0</v>
      </c>
      <c r="K11" s="120"/>
      <c r="L11" s="120"/>
      <c r="M11" s="121">
        <f>SUM(M7:M10)</f>
        <v>0</v>
      </c>
      <c r="N11" s="122"/>
      <c r="O11" s="121">
        <f>SUM(O7:O10)</f>
        <v>0</v>
      </c>
    </row>
    <row r="13" spans="1:16" x14ac:dyDescent="0.2">
      <c r="A13" s="124"/>
      <c r="B13" s="125"/>
      <c r="C13" s="94" t="s">
        <v>70</v>
      </c>
      <c r="D13" s="126"/>
      <c r="E13" s="94"/>
      <c r="F13" s="94"/>
      <c r="G13" s="94"/>
      <c r="H13" s="94"/>
      <c r="I13" s="94"/>
      <c r="J13" s="94" t="s">
        <v>75</v>
      </c>
      <c r="K13" s="112"/>
      <c r="L13" s="112"/>
      <c r="M13" s="112"/>
      <c r="N13" s="94"/>
      <c r="O13" s="93"/>
      <c r="P13" s="127" t="s">
        <v>76</v>
      </c>
    </row>
    <row r="14" spans="1:16" x14ac:dyDescent="0.2">
      <c r="A14" s="128"/>
      <c r="B14" s="199" t="s">
        <v>348</v>
      </c>
      <c r="C14" s="114">
        <f>F11</f>
        <v>0</v>
      </c>
      <c r="D14" s="129"/>
      <c r="E14" s="130"/>
      <c r="F14" s="130"/>
      <c r="G14" s="130"/>
      <c r="H14" s="130"/>
      <c r="I14" s="130"/>
      <c r="J14" s="114">
        <f>O11</f>
        <v>0</v>
      </c>
      <c r="K14" s="131"/>
      <c r="L14" s="131"/>
      <c r="M14" s="131"/>
      <c r="P14" s="132"/>
    </row>
    <row r="15" spans="1:16" x14ac:dyDescent="0.2">
      <c r="A15" s="128"/>
      <c r="B15" s="199" t="s">
        <v>352</v>
      </c>
      <c r="C15" s="220">
        <v>7</v>
      </c>
      <c r="D15" s="129"/>
      <c r="E15" s="130"/>
      <c r="F15" s="130"/>
      <c r="G15" s="130"/>
      <c r="H15" s="130"/>
      <c r="I15" s="130"/>
      <c r="J15" s="113">
        <v>0</v>
      </c>
      <c r="K15" s="131"/>
      <c r="L15" s="131"/>
      <c r="M15" s="131"/>
      <c r="P15" s="132"/>
    </row>
    <row r="16" spans="1:16" s="123" customFormat="1" x14ac:dyDescent="0.2">
      <c r="A16" s="133"/>
      <c r="B16" s="134" t="s">
        <v>77</v>
      </c>
      <c r="C16" s="135">
        <f>IF(AND((C11&gt;0),(C15&gt;0)),INT((C14+C15-1)/C15),0)</f>
        <v>0</v>
      </c>
      <c r="D16" s="136"/>
      <c r="E16" s="137"/>
      <c r="F16" s="137"/>
      <c r="G16" s="137"/>
      <c r="H16" s="137"/>
      <c r="I16" s="137"/>
      <c r="J16" s="135">
        <f>IF(AND((J11&gt;0),(J15&gt;0)),INT((J14+J15-1)/J15),0)</f>
        <v>0</v>
      </c>
      <c r="K16" s="138"/>
      <c r="L16" s="138"/>
      <c r="M16" s="138"/>
      <c r="N16" s="139"/>
      <c r="P16" s="140">
        <f>C16+J16</f>
        <v>0</v>
      </c>
    </row>
    <row r="17" spans="1:16" s="123" customFormat="1" x14ac:dyDescent="0.2">
      <c r="A17" s="133"/>
      <c r="B17" s="141" t="s">
        <v>349</v>
      </c>
      <c r="C17" s="137"/>
      <c r="D17" s="136"/>
      <c r="E17" s="137"/>
      <c r="F17" s="137"/>
      <c r="G17" s="137"/>
      <c r="H17" s="137"/>
      <c r="I17" s="137"/>
      <c r="J17" s="137"/>
      <c r="K17" s="138"/>
      <c r="L17" s="138"/>
      <c r="M17" s="138"/>
      <c r="N17" s="139"/>
      <c r="P17" s="140">
        <f>COUNTIF(Kampfrichter!J3:J41,"ok")</f>
        <v>0</v>
      </c>
    </row>
    <row r="18" spans="1:16" x14ac:dyDescent="0.2">
      <c r="A18" s="133"/>
      <c r="B18" s="141" t="s">
        <v>350</v>
      </c>
      <c r="J18" s="143"/>
      <c r="K18" s="131"/>
      <c r="L18" s="131"/>
      <c r="M18" s="131"/>
      <c r="P18" s="205">
        <f>MAX(P16-P17,0)</f>
        <v>0</v>
      </c>
    </row>
    <row r="19" spans="1:16" x14ac:dyDescent="0.2">
      <c r="A19" s="224"/>
      <c r="B19" s="221" t="s">
        <v>341</v>
      </c>
      <c r="C19" s="144">
        <v>2.5</v>
      </c>
      <c r="D19" s="145"/>
      <c r="E19" s="146"/>
      <c r="F19" s="146"/>
      <c r="G19" s="146"/>
      <c r="H19" s="146"/>
      <c r="I19" s="146"/>
      <c r="J19" s="144">
        <v>0</v>
      </c>
      <c r="K19" s="131"/>
      <c r="L19" s="131"/>
      <c r="M19" s="131"/>
      <c r="P19" s="132"/>
    </row>
    <row r="20" spans="1:16" x14ac:dyDescent="0.2">
      <c r="A20" s="224"/>
      <c r="B20" s="222" t="s">
        <v>78</v>
      </c>
      <c r="C20" s="148"/>
      <c r="D20" s="149"/>
      <c r="E20" s="150"/>
      <c r="F20" s="150"/>
      <c r="G20" s="150"/>
      <c r="H20" s="150"/>
      <c r="I20" s="150"/>
      <c r="J20" s="148"/>
      <c r="P20" s="132"/>
    </row>
    <row r="21" spans="1:16" x14ac:dyDescent="0.2">
      <c r="A21" s="224"/>
      <c r="B21" s="223" t="s">
        <v>347</v>
      </c>
      <c r="C21" s="144">
        <v>10</v>
      </c>
      <c r="D21" s="145"/>
      <c r="E21" s="146"/>
      <c r="F21" s="146"/>
      <c r="G21" s="146"/>
      <c r="H21" s="146"/>
      <c r="I21" s="146"/>
      <c r="J21" s="144">
        <v>0</v>
      </c>
      <c r="K21" s="131"/>
      <c r="L21" s="131"/>
      <c r="M21" s="131"/>
      <c r="P21" s="236">
        <f>C21*P18</f>
        <v>0</v>
      </c>
    </row>
    <row r="22" spans="1:16" hidden="1" x14ac:dyDescent="0.2">
      <c r="A22" s="128"/>
      <c r="B22" s="147"/>
      <c r="J22" s="151"/>
      <c r="L22" s="152"/>
      <c r="M22" s="152"/>
      <c r="P22" s="132"/>
    </row>
    <row r="23" spans="1:16" x14ac:dyDescent="0.2">
      <c r="A23" s="142"/>
      <c r="B23" s="153" t="str">
        <f>IF(P22=0,"Die Wettkampfunterlagen werden nicht zugesandt, sondern vor dem Wettkampf ausgegeben","")</f>
        <v>Die Wettkampfunterlagen werden nicht zugesandt, sondern vor dem Wettkampf ausgegeben</v>
      </c>
      <c r="C23" s="154"/>
      <c r="D23" s="155"/>
      <c r="E23" s="154"/>
      <c r="F23" s="154"/>
      <c r="G23" s="154"/>
      <c r="H23" s="154"/>
      <c r="I23" s="154"/>
      <c r="J23" s="156"/>
      <c r="K23" s="131"/>
      <c r="L23" s="131"/>
      <c r="M23" s="131"/>
      <c r="P23" s="132"/>
    </row>
    <row r="24" spans="1:16" x14ac:dyDescent="0.2">
      <c r="A24" s="128"/>
      <c r="B24" s="202" t="s">
        <v>342</v>
      </c>
      <c r="C24" s="237" t="str">
        <f>IF(OR(ISBLANK(Deckblatt!C$52),ISNA(Deckblatt!D$16)),"?",IF(Deckblatt!C$52&lt;Deckblatt!D$16,C19*C11,IF(ISBLANK(C20),"?",(C19+C20)*C11)))</f>
        <v>?</v>
      </c>
      <c r="D24" s="145"/>
      <c r="E24" s="146"/>
      <c r="F24" s="146"/>
      <c r="G24" s="146"/>
      <c r="H24" s="146"/>
      <c r="I24" s="146"/>
      <c r="J24" s="157">
        <f>J19*J11</f>
        <v>0</v>
      </c>
      <c r="P24" s="158">
        <f>C14*C19</f>
        <v>0</v>
      </c>
    </row>
    <row r="25" spans="1:16" x14ac:dyDescent="0.2">
      <c r="A25" s="128"/>
      <c r="B25" s="202" t="s">
        <v>347</v>
      </c>
      <c r="C25" s="157">
        <f>P18*C21</f>
        <v>0</v>
      </c>
      <c r="D25" s="145"/>
      <c r="E25" s="146"/>
      <c r="F25" s="146"/>
      <c r="G25" s="146"/>
      <c r="H25" s="146"/>
      <c r="I25" s="146"/>
      <c r="J25" s="157">
        <f>J16*J21</f>
        <v>0</v>
      </c>
      <c r="K25" s="131"/>
      <c r="L25" s="131"/>
      <c r="M25" s="131"/>
      <c r="P25" s="158">
        <f>P21</f>
        <v>0</v>
      </c>
    </row>
    <row r="26" spans="1:16" s="123" customFormat="1" hidden="1" x14ac:dyDescent="0.2">
      <c r="A26" s="128"/>
      <c r="B26" s="159"/>
      <c r="D26" s="160"/>
      <c r="N26" s="139"/>
      <c r="P26" s="158" t="str">
        <f>IF(OR(ISBLANK(Deckblatt!C$52),ISNA(Deckblatt!D$16)),"?",IF(Deckblatt!C$52&lt;Deckblatt!D$16,IF(C24+P25&gt;0,P22,0),0))</f>
        <v>?</v>
      </c>
    </row>
    <row r="27" spans="1:16" x14ac:dyDescent="0.2">
      <c r="A27" s="161"/>
      <c r="B27" s="162" t="s">
        <v>79</v>
      </c>
      <c r="C27" s="162"/>
      <c r="D27" s="163"/>
      <c r="E27" s="162"/>
      <c r="F27" s="162"/>
      <c r="G27" s="162"/>
      <c r="H27" s="162"/>
      <c r="I27" s="162"/>
      <c r="J27" s="162"/>
      <c r="K27" s="162"/>
      <c r="L27" s="162"/>
      <c r="M27" s="162"/>
      <c r="N27" s="162"/>
      <c r="O27" s="162"/>
      <c r="P27" s="164">
        <f>IF(AND(ISNUMBER(P24),ISNUMBER(P25)),SUM(P24:P25),"?")</f>
        <v>0</v>
      </c>
    </row>
    <row r="28" spans="1:16" x14ac:dyDescent="0.2">
      <c r="J28" s="143"/>
      <c r="K28" s="131"/>
      <c r="L28" s="131"/>
      <c r="M28" s="131"/>
    </row>
    <row r="29" spans="1:16" x14ac:dyDescent="0.2">
      <c r="A29" s="165" t="str">
        <f>IF(ISBLANK(Deckblatt!C52),"Bitte tragen Sie auf dem Deckblatt das Anmeldedatum ein!","")</f>
        <v>Bitte tragen Sie auf dem Deckblatt das Anmeldedatum ein!</v>
      </c>
    </row>
    <row r="30" spans="1:16" x14ac:dyDescent="0.2">
      <c r="A30" s="165" t="str">
        <f>IF(ISBLANK(Deckblatt!C21),"Bitte tragen Sie auf dem Deckblatt ihren Verein ein!","")</f>
        <v>Bitte tragen Sie auf dem Deckblatt ihren Verein ein!</v>
      </c>
    </row>
  </sheetData>
  <sheetProtection password="9BC5" sheet="1" objects="1" scenarios="1" selectLockedCells="1"/>
  <mergeCells count="4">
    <mergeCell ref="E6:F6"/>
    <mergeCell ref="G6:H6"/>
    <mergeCell ref="L6:M6"/>
    <mergeCell ref="N6:O6"/>
  </mergeCells>
  <phoneticPr fontId="0" type="noConversion"/>
  <pageMargins left="0.78749999999999998" right="0.78749999999999998" top="0.78749999999999998" bottom="0.98402777777777795" header="0.51180555555555562" footer="0.51180555555555562"/>
  <pageSetup paperSize="9" firstPageNumber="0" orientation="portrait" horizontalDpi="300" verticalDpi="300" r:id="rId1"/>
  <headerFooter alignWithMargins="0">
    <oddFooter>&amp;R&amp;D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B5"/>
  <sheetViews>
    <sheetView workbookViewId="0"/>
  </sheetViews>
  <sheetFormatPr baseColWidth="10" defaultRowHeight="12.75" x14ac:dyDescent="0.2"/>
  <sheetData>
    <row r="1" spans="1:2" x14ac:dyDescent="0.2">
      <c r="A1" s="44" t="s">
        <v>80</v>
      </c>
      <c r="B1" t="s">
        <v>81</v>
      </c>
    </row>
    <row r="2" spans="1:2" x14ac:dyDescent="0.2">
      <c r="A2" s="44" t="s">
        <v>82</v>
      </c>
      <c r="B2" t="s">
        <v>83</v>
      </c>
    </row>
    <row r="3" spans="1:2" x14ac:dyDescent="0.2">
      <c r="A3" s="44" t="s">
        <v>84</v>
      </c>
      <c r="B3" t="s">
        <v>85</v>
      </c>
    </row>
    <row r="4" spans="1:2" x14ac:dyDescent="0.2">
      <c r="A4" s="44" t="s">
        <v>86</v>
      </c>
      <c r="B4" t="s">
        <v>87</v>
      </c>
    </row>
    <row r="5" spans="1:2" x14ac:dyDescent="0.2">
      <c r="A5" s="44" t="s">
        <v>88</v>
      </c>
      <c r="B5" t="s">
        <v>89</v>
      </c>
    </row>
  </sheetData>
  <sheetProtection sheet="1" objects="1" scenarios="1"/>
  <phoneticPr fontId="0" type="noConversion"/>
  <pageMargins left="0.74791666666666667" right="0.74791666666666667" top="0.98402777777777783" bottom="0.98402777777777783" header="0.51180555555555562" footer="0.51180555555555562"/>
  <pageSetup paperSize="9"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A12"/>
  <sheetViews>
    <sheetView workbookViewId="0">
      <selection activeCell="E2" sqref="E2"/>
    </sheetView>
  </sheetViews>
  <sheetFormatPr baseColWidth="10" defaultRowHeight="12.75" x14ac:dyDescent="0.2"/>
  <cols>
    <col min="1" max="1" width="18.85546875" customWidth="1"/>
  </cols>
  <sheetData>
    <row r="1" spans="1:1" x14ac:dyDescent="0.2">
      <c r="A1" t="s">
        <v>66</v>
      </c>
    </row>
    <row r="2" spans="1:1" x14ac:dyDescent="0.2">
      <c r="A2" t="s">
        <v>90</v>
      </c>
    </row>
    <row r="3" spans="1:1" x14ac:dyDescent="0.2">
      <c r="A3" t="s">
        <v>91</v>
      </c>
    </row>
    <row r="4" spans="1:1" x14ac:dyDescent="0.2">
      <c r="A4" t="s">
        <v>92</v>
      </c>
    </row>
    <row r="5" spans="1:1" x14ac:dyDescent="0.2">
      <c r="A5" t="s">
        <v>93</v>
      </c>
    </row>
    <row r="6" spans="1:1" x14ac:dyDescent="0.2">
      <c r="A6" t="s">
        <v>94</v>
      </c>
    </row>
    <row r="7" spans="1:1" x14ac:dyDescent="0.2">
      <c r="A7" t="s">
        <v>95</v>
      </c>
    </row>
    <row r="8" spans="1:1" x14ac:dyDescent="0.2">
      <c r="A8" t="s">
        <v>96</v>
      </c>
    </row>
    <row r="9" spans="1:1" x14ac:dyDescent="0.2">
      <c r="A9" t="s">
        <v>97</v>
      </c>
    </row>
    <row r="10" spans="1:1" x14ac:dyDescent="0.2">
      <c r="A10" t="s">
        <v>98</v>
      </c>
    </row>
    <row r="11" spans="1:1" x14ac:dyDescent="0.2">
      <c r="A11" t="s">
        <v>99</v>
      </c>
    </row>
    <row r="12" spans="1:1" x14ac:dyDescent="0.2">
      <c r="A12" t="s">
        <v>100</v>
      </c>
    </row>
  </sheetData>
  <sheetProtection sheet="1" objects="1" scenarios="1"/>
  <phoneticPr fontId="0" type="noConversion"/>
  <pageMargins left="0.74791666666666667" right="0.74791666666666667" top="0.98402777777777783" bottom="0.98402777777777783" header="0.51180555555555562" footer="0.51180555555555562"/>
  <pageSetup paperSize="9"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4"/>
  <sheetViews>
    <sheetView workbookViewId="0">
      <selection activeCell="B3" sqref="B3"/>
    </sheetView>
  </sheetViews>
  <sheetFormatPr baseColWidth="10" defaultColWidth="9.140625" defaultRowHeight="12.75" x14ac:dyDescent="0.2"/>
  <cols>
    <col min="1" max="1" width="7.85546875" customWidth="1"/>
    <col min="2" max="2" width="10.140625" customWidth="1"/>
    <col min="3" max="3" width="25" customWidth="1"/>
    <col min="4" max="4" width="16.5703125" customWidth="1"/>
    <col min="5" max="5" width="12.42578125" customWidth="1"/>
    <col min="6" max="6" width="19.5703125" customWidth="1"/>
  </cols>
  <sheetData>
    <row r="1" spans="1:6" x14ac:dyDescent="0.2">
      <c r="A1" t="s">
        <v>101</v>
      </c>
      <c r="B1" t="s">
        <v>102</v>
      </c>
      <c r="C1" t="s">
        <v>64</v>
      </c>
      <c r="D1" t="s">
        <v>103</v>
      </c>
      <c r="E1" t="s">
        <v>104</v>
      </c>
      <c r="F1" t="s">
        <v>105</v>
      </c>
    </row>
    <row r="2" spans="1:6" x14ac:dyDescent="0.2">
      <c r="B2" s="166">
        <v>39516</v>
      </c>
      <c r="C2" s="166" t="s">
        <v>106</v>
      </c>
      <c r="D2" t="s">
        <v>107</v>
      </c>
      <c r="E2" s="166">
        <v>39487</v>
      </c>
      <c r="F2" s="166">
        <v>39488</v>
      </c>
    </row>
    <row r="3" spans="1:6" x14ac:dyDescent="0.2">
      <c r="B3" s="166"/>
      <c r="C3" s="166"/>
      <c r="E3" s="166"/>
      <c r="F3" s="166"/>
    </row>
    <row r="4" spans="1:6" x14ac:dyDescent="0.2">
      <c r="B4" s="166"/>
      <c r="C4" s="166"/>
      <c r="E4" s="166"/>
      <c r="F4" s="166"/>
    </row>
  </sheetData>
  <sheetProtection sheet="1" objects="1" scenarios="1"/>
  <phoneticPr fontId="0" type="noConversion"/>
  <pageMargins left="0.74791666666666667" right="0.74791666666666667" top="0.98402777777777783" bottom="0.98402777777777783" header="0.51180555555555562" footer="0.51180555555555562"/>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18</vt:i4>
      </vt:variant>
    </vt:vector>
  </HeadingPairs>
  <TitlesOfParts>
    <vt:vector size="29" baseType="lpstr">
      <vt:lpstr>Anleitung</vt:lpstr>
      <vt:lpstr>Mannschaften</vt:lpstr>
      <vt:lpstr>Deckblatt</vt:lpstr>
      <vt:lpstr>Teilnehmer</vt:lpstr>
      <vt:lpstr>Kampfrichter</vt:lpstr>
      <vt:lpstr>Übersicht</vt:lpstr>
      <vt:lpstr>Kampfrichter_Lizenzen</vt:lpstr>
      <vt:lpstr>Kampfrichter_Fachgebiete</vt:lpstr>
      <vt:lpstr>Ausrichter und Termine</vt:lpstr>
      <vt:lpstr>Vereine</vt:lpstr>
      <vt:lpstr>Schwierigkeitsstufen</vt:lpstr>
      <vt:lpstr>Ausrichter_und_Termine</vt:lpstr>
      <vt:lpstr>Auswahl_Gerätturnen</vt:lpstr>
      <vt:lpstr>Auswahl_Gymnastik</vt:lpstr>
      <vt:lpstr>Auswahl_LA</vt:lpstr>
      <vt:lpstr>Bezirke</vt:lpstr>
      <vt:lpstr>Teilnehmer!Druckbereich</vt:lpstr>
      <vt:lpstr>Teilnehmer!Drucktitel</vt:lpstr>
      <vt:lpstr>Geburtsjahr_Maximal</vt:lpstr>
      <vt:lpstr>Geburtsjahr_Minimal</vt:lpstr>
      <vt:lpstr>Kampfrichter_Fachgebietsliste</vt:lpstr>
      <vt:lpstr>Kampfrichter_Fachgebietsliste_8</vt:lpstr>
      <vt:lpstr>Kampfrichterlizenzliste</vt:lpstr>
      <vt:lpstr>Kampfrichterlizenzliste_7</vt:lpstr>
      <vt:lpstr>Mannschaftsliste</vt:lpstr>
      <vt:lpstr>MannschaftsNamen</vt:lpstr>
      <vt:lpstr>MannschaftsNrListe</vt:lpstr>
      <vt:lpstr>Vereinsliste</vt:lpstr>
      <vt:lpstr>WKNrListe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Anmeldeformular</dc:title>
  <dc:subject>Gau-Finale im Gerätturnen weiblich, A-Stufen Einzel</dc:subject>
  <dc:creator>Simone Maurer</dc:creator>
  <cp:keywords/>
  <dc:description/>
  <cp:lastModifiedBy>Regguh</cp:lastModifiedBy>
  <cp:revision>1</cp:revision>
  <cp:lastPrinted>2009-04-15T20:40:10Z</cp:lastPrinted>
  <dcterms:created xsi:type="dcterms:W3CDTF">2001-04-10T13:08:30Z</dcterms:created>
  <dcterms:modified xsi:type="dcterms:W3CDTF">2019-02-17T20:09:34Z</dcterms:modified>
</cp:coreProperties>
</file>